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1 (ведомствен) " sheetId="7" r:id="rId1"/>
  </sheets>
  <definedNames>
    <definedName name="_xlnm._FilterDatabase" localSheetId="0" hidden="1">'Прил 1 (ведомствен) '!$B$8:$N$124</definedName>
    <definedName name="_xlnm.Print_Titles" localSheetId="0">'Прил 1 (ведомствен) '!$6:$7</definedName>
  </definedNames>
  <calcPr calcId="125725"/>
</workbook>
</file>

<file path=xl/calcChain.xml><?xml version="1.0" encoding="utf-8"?>
<calcChain xmlns="http://schemas.openxmlformats.org/spreadsheetml/2006/main">
  <c r="M123" i="7"/>
  <c r="N123" s="1"/>
  <c r="M115"/>
  <c r="N115" s="1"/>
  <c r="M114"/>
  <c r="N114" s="1"/>
  <c r="M113"/>
  <c r="N113" s="1"/>
  <c r="M112"/>
  <c r="N112" s="1"/>
  <c r="M110"/>
  <c r="N110" s="1"/>
  <c r="M109"/>
  <c r="N109" s="1"/>
  <c r="M108"/>
  <c r="N108" s="1"/>
  <c r="M105"/>
  <c r="N105" s="1"/>
  <c r="M104"/>
  <c r="N104" s="1"/>
  <c r="M102"/>
  <c r="N102" s="1"/>
  <c r="M101"/>
  <c r="N101" s="1"/>
  <c r="M99"/>
  <c r="N99" s="1"/>
  <c r="M98"/>
  <c r="N98" s="1"/>
  <c r="M97"/>
  <c r="N97" s="1"/>
  <c r="M95"/>
  <c r="N95" s="1"/>
  <c r="M94"/>
  <c r="N94" s="1"/>
  <c r="M85"/>
  <c r="N85" s="1"/>
  <c r="M78"/>
  <c r="N78" s="1"/>
  <c r="M76"/>
  <c r="N76" s="1"/>
  <c r="M73"/>
  <c r="N73" s="1"/>
  <c r="M71"/>
  <c r="N71" s="1"/>
  <c r="M70"/>
  <c r="N70" s="1"/>
  <c r="M69"/>
  <c r="N69" s="1"/>
  <c r="M59"/>
  <c r="N59" s="1"/>
  <c r="M54"/>
  <c r="N54" s="1"/>
  <c r="M53"/>
  <c r="N53" s="1"/>
  <c r="M51"/>
  <c r="N51" s="1"/>
  <c r="M50"/>
  <c r="N50" s="1"/>
  <c r="M48"/>
  <c r="N48" s="1"/>
  <c r="M43"/>
  <c r="N43" s="1"/>
  <c r="M41"/>
  <c r="N41" s="1"/>
  <c r="M40"/>
  <c r="N40" s="1"/>
  <c r="M39"/>
  <c r="N39" s="1"/>
  <c r="M37"/>
  <c r="N37" s="1"/>
  <c r="M36"/>
  <c r="N36" s="1"/>
  <c r="M35"/>
  <c r="N35" s="1"/>
  <c r="M33"/>
  <c r="N33" s="1"/>
  <c r="M32"/>
  <c r="N32" s="1"/>
  <c r="M30"/>
  <c r="N30" s="1"/>
  <c r="M26"/>
  <c r="N26" s="1"/>
  <c r="J114"/>
  <c r="K114" s="1"/>
  <c r="J113"/>
  <c r="K113" s="1"/>
  <c r="J112"/>
  <c r="K112" s="1"/>
  <c r="J109"/>
  <c r="K109" s="1"/>
  <c r="J108"/>
  <c r="K108" s="1"/>
  <c r="J105"/>
  <c r="K105" s="1"/>
  <c r="J104"/>
  <c r="K104" s="1"/>
  <c r="J102"/>
  <c r="K102" s="1"/>
  <c r="J101"/>
  <c r="K101" s="1"/>
  <c r="J99"/>
  <c r="K99" s="1"/>
  <c r="J98"/>
  <c r="K98" s="1"/>
  <c r="J97"/>
  <c r="K97" s="1"/>
  <c r="J96"/>
  <c r="K96" s="1"/>
  <c r="J95"/>
  <c r="K95" s="1"/>
  <c r="J94"/>
  <c r="K94" s="1"/>
  <c r="J78"/>
  <c r="K78" s="1"/>
  <c r="J76"/>
  <c r="K76" s="1"/>
  <c r="J73"/>
  <c r="K73" s="1"/>
  <c r="J71"/>
  <c r="K71" s="1"/>
  <c r="J70"/>
  <c r="K70" s="1"/>
  <c r="J69"/>
  <c r="K69" s="1"/>
  <c r="J59"/>
  <c r="K59" s="1"/>
  <c r="J54"/>
  <c r="K54" s="1"/>
  <c r="J53"/>
  <c r="K53" s="1"/>
  <c r="J41"/>
  <c r="K41" s="1"/>
  <c r="J37"/>
  <c r="K37" s="1"/>
  <c r="J36"/>
  <c r="K36" s="1"/>
  <c r="J35"/>
  <c r="K35" s="1"/>
  <c r="J32"/>
  <c r="K32" s="1"/>
  <c r="J30"/>
  <c r="K30" s="1"/>
  <c r="M93"/>
  <c r="M92"/>
  <c r="M91"/>
  <c r="M90"/>
  <c r="M87"/>
  <c r="M86"/>
  <c r="M82"/>
  <c r="M81"/>
  <c r="M80"/>
  <c r="M79"/>
  <c r="M77"/>
  <c r="M75"/>
  <c r="M74"/>
  <c r="M72"/>
  <c r="M68"/>
  <c r="M67"/>
  <c r="M66"/>
  <c r="M65"/>
  <c r="M64"/>
  <c r="M63"/>
  <c r="M62"/>
  <c r="M61"/>
  <c r="M60"/>
  <c r="M58"/>
  <c r="M57"/>
  <c r="M56"/>
  <c r="M52"/>
  <c r="M49"/>
  <c r="M46"/>
  <c r="M45"/>
  <c r="M42"/>
  <c r="M38"/>
  <c r="M31"/>
  <c r="M23"/>
  <c r="J93"/>
  <c r="J87"/>
  <c r="J86"/>
  <c r="J82"/>
  <c r="J81"/>
  <c r="J80"/>
  <c r="J79"/>
  <c r="J77"/>
  <c r="J75"/>
  <c r="J74"/>
  <c r="J72"/>
  <c r="J68"/>
  <c r="J67"/>
  <c r="J64"/>
  <c r="J63"/>
  <c r="J62"/>
  <c r="J61"/>
  <c r="J60"/>
  <c r="J58"/>
  <c r="J57"/>
  <c r="J56"/>
  <c r="J52"/>
  <c r="J46"/>
  <c r="J45"/>
  <c r="J42"/>
  <c r="K42" s="1"/>
  <c r="J31"/>
  <c r="J38"/>
  <c r="J23"/>
  <c r="G109"/>
  <c r="G105"/>
  <c r="G104"/>
  <c r="G54"/>
  <c r="G53"/>
  <c r="G35"/>
  <c r="G37"/>
  <c r="G124"/>
  <c r="E109"/>
  <c r="E92"/>
  <c r="E74"/>
  <c r="E68"/>
  <c r="E65"/>
  <c r="E52"/>
  <c r="E48"/>
  <c r="E42"/>
  <c r="E25"/>
  <c r="M122"/>
  <c r="N122" s="1"/>
  <c r="J122"/>
  <c r="K122" s="1"/>
  <c r="J123"/>
  <c r="K123" s="1"/>
  <c r="G122"/>
  <c r="H122" s="1"/>
  <c r="G123"/>
  <c r="H123" s="1"/>
  <c r="E122"/>
  <c r="E123"/>
  <c r="D118"/>
  <c r="D116"/>
  <c r="D17"/>
  <c r="D10"/>
  <c r="E10" s="1"/>
  <c r="E13"/>
  <c r="G13"/>
  <c r="H13" s="1"/>
  <c r="J13"/>
  <c r="K13" s="1"/>
  <c r="M13"/>
  <c r="N13" s="1"/>
  <c r="E14"/>
  <c r="G14"/>
  <c r="H14" s="1"/>
  <c r="J14"/>
  <c r="K14" s="1"/>
  <c r="M14"/>
  <c r="N14" s="1"/>
  <c r="E15"/>
  <c r="G15"/>
  <c r="H15" s="1"/>
  <c r="J15"/>
  <c r="M15"/>
  <c r="E16"/>
  <c r="G16"/>
  <c r="H16" s="1"/>
  <c r="J16"/>
  <c r="M16"/>
  <c r="N16" s="1"/>
  <c r="M124"/>
  <c r="N124" s="1"/>
  <c r="J124"/>
  <c r="M121"/>
  <c r="N121" s="1"/>
  <c r="J121"/>
  <c r="K121" s="1"/>
  <c r="G121"/>
  <c r="H121" s="1"/>
  <c r="E121"/>
  <c r="M120"/>
  <c r="N120" s="1"/>
  <c r="J120"/>
  <c r="K120" s="1"/>
  <c r="G120"/>
  <c r="H120" s="1"/>
  <c r="E120"/>
  <c r="M119"/>
  <c r="N119" s="1"/>
  <c r="J119"/>
  <c r="K119" s="1"/>
  <c r="G119"/>
  <c r="H119" s="1"/>
  <c r="E119"/>
  <c r="M118"/>
  <c r="N118" s="1"/>
  <c r="J118"/>
  <c r="K118" s="1"/>
  <c r="G118"/>
  <c r="H118" s="1"/>
  <c r="M117"/>
  <c r="N117" s="1"/>
  <c r="J117"/>
  <c r="K117" s="1"/>
  <c r="G117"/>
  <c r="H117" s="1"/>
  <c r="E117"/>
  <c r="M116"/>
  <c r="N116" s="1"/>
  <c r="J116"/>
  <c r="K116" s="1"/>
  <c r="G116"/>
  <c r="H116" s="1"/>
  <c r="J115"/>
  <c r="K115" s="1"/>
  <c r="G115"/>
  <c r="H115" s="1"/>
  <c r="E115"/>
  <c r="G114"/>
  <c r="H114" s="1"/>
  <c r="E114"/>
  <c r="G113"/>
  <c r="H113" s="1"/>
  <c r="E113"/>
  <c r="G112"/>
  <c r="H112" s="1"/>
  <c r="E112"/>
  <c r="M111"/>
  <c r="N111" s="1"/>
  <c r="J111"/>
  <c r="K111" s="1"/>
  <c r="G111"/>
  <c r="H111" s="1"/>
  <c r="E111"/>
  <c r="J110"/>
  <c r="K110" s="1"/>
  <c r="G110"/>
  <c r="H110" s="1"/>
  <c r="E110"/>
  <c r="G108"/>
  <c r="H108" s="1"/>
  <c r="E108"/>
  <c r="M107"/>
  <c r="N107" s="1"/>
  <c r="J107"/>
  <c r="K107" s="1"/>
  <c r="G107"/>
  <c r="H107" s="1"/>
  <c r="E107"/>
  <c r="M106"/>
  <c r="N106" s="1"/>
  <c r="J106"/>
  <c r="K106" s="1"/>
  <c r="G106"/>
  <c r="H106" s="1"/>
  <c r="E106"/>
  <c r="E105"/>
  <c r="E104"/>
  <c r="M103"/>
  <c r="N103" s="1"/>
  <c r="J103"/>
  <c r="K103" s="1"/>
  <c r="G103"/>
  <c r="H103" s="1"/>
  <c r="E103"/>
  <c r="G102"/>
  <c r="H102" s="1"/>
  <c r="E102"/>
  <c r="G101"/>
  <c r="H101" s="1"/>
  <c r="E101"/>
  <c r="M100"/>
  <c r="N100" s="1"/>
  <c r="J100"/>
  <c r="K100" s="1"/>
  <c r="G100"/>
  <c r="H100" s="1"/>
  <c r="E100"/>
  <c r="G99"/>
  <c r="G98"/>
  <c r="H98" s="1"/>
  <c r="E98"/>
  <c r="G97"/>
  <c r="H97" s="1"/>
  <c r="E97"/>
  <c r="M96"/>
  <c r="N96" s="1"/>
  <c r="G96"/>
  <c r="G95"/>
  <c r="H95" s="1"/>
  <c r="E95"/>
  <c r="G94"/>
  <c r="G93"/>
  <c r="H93" s="1"/>
  <c r="E93"/>
  <c r="J92"/>
  <c r="K92" s="1"/>
  <c r="G92"/>
  <c r="H92" s="1"/>
  <c r="J91"/>
  <c r="K91" s="1"/>
  <c r="G91"/>
  <c r="H91" s="1"/>
  <c r="E91"/>
  <c r="J90"/>
  <c r="K90" s="1"/>
  <c r="G90"/>
  <c r="M89"/>
  <c r="N89" s="1"/>
  <c r="J89"/>
  <c r="K89" s="1"/>
  <c r="G89"/>
  <c r="H89" s="1"/>
  <c r="E89"/>
  <c r="M88"/>
  <c r="N88" s="1"/>
  <c r="J88"/>
  <c r="K88" s="1"/>
  <c r="G88"/>
  <c r="H88" s="1"/>
  <c r="E88"/>
  <c r="G87"/>
  <c r="H87" s="1"/>
  <c r="E87"/>
  <c r="G86"/>
  <c r="H86" s="1"/>
  <c r="E86"/>
  <c r="J85"/>
  <c r="K85" s="1"/>
  <c r="G85"/>
  <c r="H85" s="1"/>
  <c r="E85"/>
  <c r="M84"/>
  <c r="N84" s="1"/>
  <c r="J84"/>
  <c r="K84" s="1"/>
  <c r="G84"/>
  <c r="H84" s="1"/>
  <c r="E84"/>
  <c r="M83"/>
  <c r="N83" s="1"/>
  <c r="J83"/>
  <c r="K83" s="1"/>
  <c r="G83"/>
  <c r="H83" s="1"/>
  <c r="E83"/>
  <c r="G82"/>
  <c r="H82" s="1"/>
  <c r="E82"/>
  <c r="G81"/>
  <c r="H81" s="1"/>
  <c r="E81"/>
  <c r="G80"/>
  <c r="H80" s="1"/>
  <c r="E80"/>
  <c r="G79"/>
  <c r="H79" s="1"/>
  <c r="E79"/>
  <c r="G78"/>
  <c r="G77"/>
  <c r="H77" s="1"/>
  <c r="E77"/>
  <c r="G76"/>
  <c r="H76" s="1"/>
  <c r="E76"/>
  <c r="G75"/>
  <c r="H75" s="1"/>
  <c r="E75"/>
  <c r="G74"/>
  <c r="H74" s="1"/>
  <c r="G73"/>
  <c r="H73" s="1"/>
  <c r="E73"/>
  <c r="G72"/>
  <c r="H72" s="1"/>
  <c r="E72"/>
  <c r="G71"/>
  <c r="H71" s="1"/>
  <c r="E71"/>
  <c r="G70"/>
  <c r="H70" s="1"/>
  <c r="E70"/>
  <c r="G69"/>
  <c r="H69" s="1"/>
  <c r="E69"/>
  <c r="G68"/>
  <c r="H68" s="1"/>
  <c r="G67"/>
  <c r="H67" s="1"/>
  <c r="E67"/>
  <c r="J66"/>
  <c r="K66" s="1"/>
  <c r="G66"/>
  <c r="H66" s="1"/>
  <c r="E66"/>
  <c r="J65"/>
  <c r="K65" s="1"/>
  <c r="G65"/>
  <c r="H65" s="1"/>
  <c r="G64"/>
  <c r="H64" s="1"/>
  <c r="E64"/>
  <c r="G63"/>
  <c r="H63" s="1"/>
  <c r="E63"/>
  <c r="G62"/>
  <c r="H62" s="1"/>
  <c r="E62"/>
  <c r="G61"/>
  <c r="H61" s="1"/>
  <c r="E61"/>
  <c r="G60"/>
  <c r="H60" s="1"/>
  <c r="E60"/>
  <c r="G59"/>
  <c r="H59" s="1"/>
  <c r="E59"/>
  <c r="G58"/>
  <c r="H58" s="1"/>
  <c r="E58"/>
  <c r="G57"/>
  <c r="H57" s="1"/>
  <c r="E57"/>
  <c r="G56"/>
  <c r="H56" s="1"/>
  <c r="E56"/>
  <c r="M55"/>
  <c r="N55" s="1"/>
  <c r="J55"/>
  <c r="K55" s="1"/>
  <c r="G55"/>
  <c r="H55" s="1"/>
  <c r="E55"/>
  <c r="E54"/>
  <c r="E53"/>
  <c r="G52"/>
  <c r="H52" s="1"/>
  <c r="J51"/>
  <c r="K51" s="1"/>
  <c r="G51"/>
  <c r="H51" s="1"/>
  <c r="E51"/>
  <c r="J50"/>
  <c r="K50" s="1"/>
  <c r="G50"/>
  <c r="H50" s="1"/>
  <c r="E50"/>
  <c r="J49"/>
  <c r="K49" s="1"/>
  <c r="G49"/>
  <c r="H49" s="1"/>
  <c r="E49"/>
  <c r="J48"/>
  <c r="K48" s="1"/>
  <c r="G48"/>
  <c r="H48" s="1"/>
  <c r="M47"/>
  <c r="N47" s="1"/>
  <c r="J47"/>
  <c r="K47" s="1"/>
  <c r="G47"/>
  <c r="H47" s="1"/>
  <c r="E47"/>
  <c r="G46"/>
  <c r="H46" s="1"/>
  <c r="E46"/>
  <c r="G45"/>
  <c r="H45" s="1"/>
  <c r="E45"/>
  <c r="M44"/>
  <c r="N44" s="1"/>
  <c r="J44"/>
  <c r="K44" s="1"/>
  <c r="G44"/>
  <c r="H44" s="1"/>
  <c r="E44"/>
  <c r="J43"/>
  <c r="K43" s="1"/>
  <c r="G43"/>
  <c r="H43" s="1"/>
  <c r="E43"/>
  <c r="G42"/>
  <c r="H42" s="1"/>
  <c r="G41"/>
  <c r="H41" s="1"/>
  <c r="E41"/>
  <c r="J40"/>
  <c r="K40" s="1"/>
  <c r="G40"/>
  <c r="H40" s="1"/>
  <c r="E40"/>
  <c r="J39"/>
  <c r="K39" s="1"/>
  <c r="G39"/>
  <c r="H39" s="1"/>
  <c r="E39"/>
  <c r="G38"/>
  <c r="E37"/>
  <c r="G36"/>
  <c r="H36" s="1"/>
  <c r="E36"/>
  <c r="E35"/>
  <c r="M34"/>
  <c r="N34" s="1"/>
  <c r="J34"/>
  <c r="K34" s="1"/>
  <c r="G34"/>
  <c r="H34" s="1"/>
  <c r="E34"/>
  <c r="J33"/>
  <c r="K33" s="1"/>
  <c r="G33"/>
  <c r="H33" s="1"/>
  <c r="E33"/>
  <c r="G32"/>
  <c r="H32" s="1"/>
  <c r="E32"/>
  <c r="G31"/>
  <c r="H31" s="1"/>
  <c r="E31"/>
  <c r="G30"/>
  <c r="H30" s="1"/>
  <c r="E30"/>
  <c r="M29"/>
  <c r="N29" s="1"/>
  <c r="J29"/>
  <c r="K29" s="1"/>
  <c r="G29"/>
  <c r="H29" s="1"/>
  <c r="E29"/>
  <c r="M28"/>
  <c r="N28" s="1"/>
  <c r="J28"/>
  <c r="K28" s="1"/>
  <c r="G28"/>
  <c r="H28" s="1"/>
  <c r="E28"/>
  <c r="M27"/>
  <c r="N27" s="1"/>
  <c r="J27"/>
  <c r="K27" s="1"/>
  <c r="G27"/>
  <c r="H27" s="1"/>
  <c r="E27"/>
  <c r="J26"/>
  <c r="K26" s="1"/>
  <c r="G26"/>
  <c r="H26" s="1"/>
  <c r="E26"/>
  <c r="M25"/>
  <c r="N25" s="1"/>
  <c r="J25"/>
  <c r="K25" s="1"/>
  <c r="G25"/>
  <c r="H25" s="1"/>
  <c r="M24"/>
  <c r="N24" s="1"/>
  <c r="J24"/>
  <c r="K24" s="1"/>
  <c r="G24"/>
  <c r="H24" s="1"/>
  <c r="E24"/>
  <c r="G23"/>
  <c r="H23" s="1"/>
  <c r="E23"/>
  <c r="M22"/>
  <c r="N22" s="1"/>
  <c r="J22"/>
  <c r="K22" s="1"/>
  <c r="G22"/>
  <c r="H22" s="1"/>
  <c r="E22"/>
  <c r="M21"/>
  <c r="N21" s="1"/>
  <c r="J21"/>
  <c r="K21" s="1"/>
  <c r="G21"/>
  <c r="H21" s="1"/>
  <c r="E21"/>
  <c r="M20"/>
  <c r="N20" s="1"/>
  <c r="J20"/>
  <c r="K20" s="1"/>
  <c r="G20"/>
  <c r="H20" s="1"/>
  <c r="E20"/>
  <c r="M19"/>
  <c r="N19" s="1"/>
  <c r="J19"/>
  <c r="K19" s="1"/>
  <c r="G19"/>
  <c r="H19" s="1"/>
  <c r="E19"/>
  <c r="M18"/>
  <c r="N18" s="1"/>
  <c r="J18"/>
  <c r="K18" s="1"/>
  <c r="G18"/>
  <c r="H18" s="1"/>
  <c r="E18"/>
  <c r="M17"/>
  <c r="N17" s="1"/>
  <c r="J17"/>
  <c r="K17" s="1"/>
  <c r="G17"/>
  <c r="H17" s="1"/>
  <c r="M12"/>
  <c r="N12" s="1"/>
  <c r="J12"/>
  <c r="K12" s="1"/>
  <c r="G12"/>
  <c r="H12" s="1"/>
  <c r="E12"/>
  <c r="M11"/>
  <c r="N11" s="1"/>
  <c r="J11"/>
  <c r="K11" s="1"/>
  <c r="G11"/>
  <c r="H11" s="1"/>
  <c r="E11"/>
  <c r="M10"/>
  <c r="N10" s="1"/>
  <c r="J10"/>
  <c r="K10" s="1"/>
  <c r="G10"/>
  <c r="H10" s="1"/>
  <c r="M8"/>
  <c r="J8"/>
  <c r="G8"/>
  <c r="E8"/>
  <c r="N8" l="1"/>
  <c r="K8"/>
  <c r="H8"/>
  <c r="E116"/>
  <c r="E17"/>
  <c r="E118" l="1"/>
</calcChain>
</file>

<file path=xl/sharedStrings.xml><?xml version="1.0" encoding="utf-8"?>
<sst xmlns="http://schemas.openxmlformats.org/spreadsheetml/2006/main" count="142" uniqueCount="124">
  <si>
    <t>Наименование</t>
  </si>
  <si>
    <t>Утверждено на 2020 год</t>
  </si>
  <si>
    <t>Проект 
2021 года</t>
  </si>
  <si>
    <t>Проект 
2022 года</t>
  </si>
  <si>
    <t>Проект
2023 года</t>
  </si>
  <si>
    <t>Всего расходов</t>
  </si>
  <si>
    <t/>
  </si>
  <si>
    <t>из них:</t>
  </si>
  <si>
    <t>Совет городского округа "Город Нарьян-Мар"</t>
  </si>
  <si>
    <t>Председатель Совета городского округа "Город Нарьян-Мар"</t>
  </si>
  <si>
    <t>Расходы на содержание органов местного самоуправления и обеспечение их функций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</si>
  <si>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</si>
  <si>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 Совета городского округа "Город Нарьян-Мар"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</si>
  <si>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</si>
  <si>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</si>
  <si>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Обеспечение деятельности Общественной молодежной палаты при Совете городского округа "Город Нарьян-Мар"</t>
  </si>
  <si>
    <t>Администрация муниципального образования "Городской округ "Город Нарьян-Мар"</t>
  </si>
  <si>
    <t>Функционирование главы муниципального образования "Городской округ "Город Нарьян-Мар"</t>
  </si>
  <si>
    <t>Иные бюджетные ассигнования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</si>
  <si>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</si>
  <si>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</t>
  </si>
  <si>
    <t>Резервный фонд Администрации муниципального образования "Городской округ "Город Нарьян-Мар"</t>
  </si>
  <si>
    <t>Финансовое обеспечение проведения юбилейных, праздничных и иных мероприятий</t>
  </si>
  <si>
    <t>Участие в общественных организациях, объединяющих муниципальные образования общероссийского и международного уровней</t>
  </si>
  <si>
    <t>Осуществление отдельных государственных полномочий Ненецкого автономного округа в сфере административных правонарушений</t>
  </si>
  <si>
    <t>Материально-техническое и транспортное обеспечение органов местного самоуправления</t>
  </si>
  <si>
    <t>Организационно-информационное обеспечение</t>
  </si>
  <si>
    <t>Внедрение и сопровождение информационных систем и программного обеспечения</t>
  </si>
  <si>
    <t>Комплексная автоматизация бюджетного процесса</t>
  </si>
  <si>
    <t>Оценка недвижимости, признание прав и регулирование отношений по государственной и муниципальной собственности</t>
  </si>
  <si>
    <t>Мероприятия, направленные на содержание административных зданий и помещений</t>
  </si>
  <si>
    <t>Финансовая поддержка некоммерческих организаций и общественных объединений граждан</t>
  </si>
  <si>
    <t>Финансовая поддержка территориального общественного самоуправления</t>
  </si>
  <si>
    <t>Популяризация деятельности территориального общественного самоуправления</t>
  </si>
  <si>
    <t>Обеспечение противопаводковых мероприятий</t>
  </si>
  <si>
    <t>Мероприятия по предупреждению и ликвидации чрезвычайных ситуаций</t>
  </si>
  <si>
    <t>Обеспечение пожарной безопасности</t>
  </si>
  <si>
    <t>Мероприятия по защите государственной тайны</t>
  </si>
  <si>
    <t>Обеспечение общественного порядка, профилактики терроризма, экстремизма</t>
  </si>
  <si>
    <t>Расходы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</t>
  </si>
  <si>
    <t>Содержание объектов дорожного хозяйства</t>
  </si>
  <si>
    <t>Обследование и  разработка проектных документаций  на автомобильные дороги местного значения г. Нарьян-Мара</t>
  </si>
  <si>
    <t>Приобретение техники  для обеспечения содержания улично-дорожной сети автомобильных дорог местного значения г. Нарьян-Мара</t>
  </si>
  <si>
    <t>Расходы на обеспечение деятельности МКУ "Чистый город"</t>
  </si>
  <si>
    <t>Региональный проект Ненецкого автономного округа "Дорожная сеть"</t>
  </si>
  <si>
    <t>Мероприятия по  землеустройству и землепользованию</t>
  </si>
  <si>
    <t>Финансовая поддержка субъектов малого и среднего предпринимательства</t>
  </si>
  <si>
    <t>Развитие торговли</t>
  </si>
  <si>
    <t>Информационная поддержка развития малого и среднего предпринимательства</t>
  </si>
  <si>
    <t>Повышение привлекательности предпринимательской деятельности</t>
  </si>
  <si>
    <t>Субсидии на компенсацию расходов, связанных с  организацией вывоза стоков из септиков и выгребных ям жилых домов на территории МО "Городской округ "Город Нарьян-Мар"</t>
  </si>
  <si>
    <t>Субсидии на компенсацию расходов, связанных с водоотведением  в части размещения сточных вод из септиков и выгребных ям</t>
  </si>
  <si>
    <t>Субсидии на компенсацию недополученных доходов при оказании населению услуг общественных бань на территории МО "Городской округ "Город Нарьян-Мар"</t>
  </si>
  <si>
    <t>Обеспечение населения города Нарьян-Мара доступными коммунальными услугами</t>
  </si>
  <si>
    <t>Субсидии в целях финансового обеспечения (возмещения) затрат, возникающих в связи с оказанием населению услуг общественных бань на территории муниципального образования "Городской округ "Город Нарьян-Мар"</t>
  </si>
  <si>
    <t>Исполнение судебных решений</t>
  </si>
  <si>
    <t>Субсидии местным бюджетам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</si>
  <si>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</si>
  <si>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Субсидии на софинансирование расходных обязательств по выполнению полномочий органов местного самоуправления по владению, пользованию и распоряжению имуществом, находящимся в муниципальной собственности в части полномочий по восстановлению платежеспособности муниципальных унитарных предприятий жилищно-коммунального комплекса, осуществляющих деятельность в сфере обращения с твердыми коммунальными отходами</t>
  </si>
  <si>
    <t>Софинансирование расходных обязательств по выполнению полномочий органов местного самоуправления по владению, пользованию и распоряжению имуществом, находящимся в муниципальной собственности в части полномочий по восстановлению платежеспособности муниципальных унитарных предприятий жилищно-коммунального комплекса, осуществляющих деятельность в сфере обращения с твердыми коммунальными отходами</t>
  </si>
  <si>
    <t>Софинансирование капитального ремонта систем коммунальной инфраструктуры</t>
  </si>
  <si>
    <t>Капитальный ремонт систем коммунальной инфраструктуры</t>
  </si>
  <si>
    <t>Организация газоснабжения населения МО "Городской округ "Город Нарьян-Мар"</t>
  </si>
  <si>
    <t>Проектирование работ в целях реализации регионального проекта Ненецкого автономного округа "Чистая вода"</t>
  </si>
  <si>
    <t>Организация освещения улиц</t>
  </si>
  <si>
    <t>Уборка территории и аналогичная деятельность</t>
  </si>
  <si>
    <t>Организация мероприятий</t>
  </si>
  <si>
    <t>Организация благоустройства и озеленения</t>
  </si>
  <si>
    <t>Содержание (эксплуатация) имущества, находящегося в муниципальной собственности</t>
  </si>
  <si>
    <t>Приобретение и установка элементов праздничного и тематического оформления города Нарьян-Мара</t>
  </si>
  <si>
    <t>Реализация мероприятий по благоустройству территории муниципального образования</t>
  </si>
  <si>
    <t>Организация и содержание мест захоронения</t>
  </si>
  <si>
    <t>Организация ритуальных услуг и содержание мест захоронения</t>
  </si>
  <si>
    <t>Субсидия в целях финансового возмещения затрат, возникающих в связи с оказанием гарантированного перечня услуг по погребению на территории муниципального образования "Городской округ "Город Нарьян-Мар"</t>
  </si>
  <si>
    <t>Расходы на проекты, согласование и оформление требований (разрешений)</t>
  </si>
  <si>
    <t>Субсидии бюджетам муниципальных образований Ненецкого автономного округа на реализацию проектов по поддержке местных инициатив</t>
  </si>
  <si>
    <t>Софинансирование расходных обязательств по реализации проекта по поддержке местных инициатив за счет денежных средств физических и юридических лиц, в том числе добровольных пожертвований</t>
  </si>
  <si>
    <t>Софинансирование расходных обязательств по реализации проекта по поддержке местных инициатив</t>
  </si>
  <si>
    <t>Cофинансирование расходных обязательств по благоустройству территорий (Реализация мероприятий по благоустройству территорий)</t>
  </si>
  <si>
    <t>Реализация мероприятий по благоустройству территорий</t>
  </si>
  <si>
    <t>Региональный проект Ненецкого автономного округа "Формирование комфортной городской среды"</t>
  </si>
  <si>
    <t>Софинансирование обустройства мест массового отдыха населения (городских парков)</t>
  </si>
  <si>
    <t>Обустройство мест массового отдыха населения (городских парков)</t>
  </si>
  <si>
    <t>Расходы на обеспечение деятельности МКУ "Управление городского хозяйства г. Нарьян-Мара"</t>
  </si>
  <si>
    <t>Организация содержания  муниципального жилищного фонда</t>
  </si>
  <si>
    <t>Субсидии местным бюджетам на проведение мероприятий по сносу домов, признанных в установленном порядке ветхими или аварийными и непригодными для проживания</t>
  </si>
  <si>
    <t>Снос жилищного фонда, непригодного для проживания</t>
  </si>
  <si>
    <t>Софинансирование расходных обязательств на проведение мероприятий по сносу домов, признанных в установленном порядке ветхими или аварийными и непригодными для проживания</t>
  </si>
  <si>
    <t>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</si>
  <si>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Мероприятия, направленные на поддержку и социализацию молодежи</t>
  </si>
  <si>
    <t>Мероприятия, направленные на самореализацию молодежи</t>
  </si>
  <si>
    <t>Организация досугово-спортивных мероприятий</t>
  </si>
  <si>
    <t>Реализация мероприятий, направленных на исполнение социальных обязательств и развитие добровольчества</t>
  </si>
  <si>
    <t>Информационно-просветительская профилактика</t>
  </si>
  <si>
    <t>Коррекционная профилактика асоциальных проявлений</t>
  </si>
  <si>
    <t>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</si>
  <si>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Пенсии за выслугу лет лицам, замещавшим должности муниципальной службы в муниципальном образовании "Городской округ "Город Нарьян-Мар"</t>
  </si>
  <si>
    <t>Пенсии за выслугу лет к страховой пенсии по старости (инвалидности) лицам, замещавшим выборные должности в МО "Городской округ "Город Нарьян-Мар"</t>
  </si>
  <si>
    <t>Жилищные компенсационные выплаты по оплате процентов за пользование кредитом на приобретение (строительство) жилья</t>
  </si>
  <si>
    <t>Единовременная денежная выплата гражданам, которые награждаются Почетной грамотой МО "Городской округ "Город Нарьян-Мар"</t>
  </si>
  <si>
    <t>Единовременная денежная выплата гражданам, которым присваивается звание "Ветеран города Нарьян-Мара"</t>
  </si>
  <si>
    <t>Выплаты гражданам, которым присвоено звание "Почетный гражданин города Нарьян-Мара"</t>
  </si>
  <si>
    <t>Выплаты гражданам, награжденным знаком отличия "За заслуги перед городом Нарьян-Маром"</t>
  </si>
  <si>
    <t>Подписка на общественно-политическую газету Ненецкого автономного округа "Няръяна-Вындер" лицам, имеющим право на бесплатную подписку</t>
  </si>
  <si>
    <t>Единовременная материальная помощь</t>
  </si>
  <si>
    <t>Единовременная выплата лицам, уволенным в запас после прохождения военной службы по призыву в Вооруженных Силах Российской Федерации</t>
  </si>
  <si>
    <t>Реализация мероприятий по обеспечению жильем молодых семей</t>
  </si>
  <si>
    <t>Софинансирование содержания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</si>
  <si>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</si>
  <si>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Обслуживание муниципального долга</t>
  </si>
  <si>
    <t>Управление финансов Администрации МО "Городской округ "Город Нарьян-Мар"</t>
  </si>
  <si>
    <t>Контрольно-счетная палата муниципального образования "Городской округ "Город Нарьян-Мар"</t>
  </si>
  <si>
    <t>Председатель Контрольно-счетной палаты муниципального образования "Городской округ "Город Нарьян-Мар"</t>
  </si>
  <si>
    <t>Аудиторы Контрольно-счетной палаты муниципального образования "Городской округ "Город Нарьян-Мар"</t>
  </si>
  <si>
    <t>Центральный аппарат Контрольно-счетной палаты муниципального образования "Городской округ "Город Нарьян-Мар"</t>
  </si>
  <si>
    <t>Условно утвержденные расходы</t>
  </si>
  <si>
    <t>Отклонение</t>
  </si>
  <si>
    <t>сумма</t>
  </si>
  <si>
    <t>%</t>
  </si>
  <si>
    <t>Исполнено 
на 01.11.2020</t>
  </si>
  <si>
    <t>Приложение 1</t>
  </si>
  <si>
    <t xml:space="preserve">к заключению КСП МО "ГО "Город Нарьян-Мар" 
на проект решенияна Совета городского округа «Город Нарьян-Мар» «О бюджете муниципального образования «Городской округ «Город Нарьян-Мар» на 2021 год и на плановый период 2022 и 2023 годов»  </t>
  </si>
  <si>
    <t>Сравнительная таблица изменений 
в разрезе ведомственной структуры расходов городского бюджета на 2021 год и плановый период 2022-2023 годов</t>
  </si>
  <si>
    <t xml:space="preserve">тыс. рублей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</si>
</sst>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_ ;[Red]\-#,##0.0\ "/>
    <numFmt numFmtId="165" formatCode="0.0%"/>
    <numFmt numFmtId="166" formatCode="#,##0.0"/>
    <numFmt numFmtId="167" formatCode="_-* #,##0.0_р_._-;\-* #,##0.0_р_._-;_-* &quot;-&quot;?_р_._-;_-@_-"/>
    <numFmt numFmtId="168" formatCode="0.0000%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0" borderId="0"/>
    <xf numFmtId="0" fontId="4" fillId="0" borderId="0">
      <alignment vertical="top" wrapText="1"/>
    </xf>
    <xf numFmtId="43" fontId="15" fillId="0" borderId="0" applyFont="0" applyFill="0" applyBorder="0" applyAlignment="0" applyProtection="0"/>
  </cellStyleXfs>
  <cellXfs count="110">
    <xf numFmtId="0" fontId="0" fillId="0" borderId="0" xfId="0"/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2" fillId="3" borderId="15" xfId="0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66" fontId="3" fillId="0" borderId="10" xfId="0" applyNumberFormat="1" applyFont="1" applyFill="1" applyBorder="1" applyAlignment="1">
      <alignment horizontal="right" vertical="center" wrapText="1"/>
    </xf>
    <xf numFmtId="166" fontId="4" fillId="0" borderId="10" xfId="0" applyNumberFormat="1" applyFont="1" applyFill="1" applyBorder="1" applyAlignment="1">
      <alignment horizontal="right" vertical="center" wrapText="1"/>
    </xf>
    <xf numFmtId="166" fontId="5" fillId="0" borderId="10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6" fontId="10" fillId="0" borderId="1" xfId="1" applyNumberFormat="1" applyFont="1" applyFill="1" applyBorder="1" applyAlignment="1">
      <alignment horizontal="right" vertical="center" wrapText="1"/>
    </xf>
    <xf numFmtId="165" fontId="10" fillId="0" borderId="3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166" fontId="7" fillId="2" borderId="10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6" fontId="8" fillId="0" borderId="12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167" fontId="5" fillId="0" borderId="10" xfId="0" applyNumberFormat="1" applyFont="1" applyFill="1" applyBorder="1" applyAlignment="1">
      <alignment horizontal="right" vertical="center" wrapText="1"/>
    </xf>
    <xf numFmtId="167" fontId="4" fillId="0" borderId="10" xfId="0" applyNumberFormat="1" applyFont="1" applyFill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right"/>
    </xf>
    <xf numFmtId="165" fontId="9" fillId="0" borderId="3" xfId="1" applyNumberFormat="1" applyFont="1" applyFill="1" applyBorder="1" applyAlignment="1">
      <alignment horizontal="right"/>
    </xf>
    <xf numFmtId="165" fontId="2" fillId="0" borderId="9" xfId="0" applyNumberFormat="1" applyFont="1" applyBorder="1" applyAlignment="1">
      <alignment horizontal="right" vertical="center" wrapText="1"/>
    </xf>
    <xf numFmtId="165" fontId="7" fillId="2" borderId="9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3" fontId="6" fillId="0" borderId="10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165" fontId="6" fillId="0" borderId="9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 wrapText="1"/>
    </xf>
    <xf numFmtId="43" fontId="9" fillId="0" borderId="1" xfId="1" applyNumberFormat="1" applyFont="1" applyFill="1" applyBorder="1" applyAlignment="1">
      <alignment horizontal="right" vertical="center" wrapText="1"/>
    </xf>
    <xf numFmtId="43" fontId="9" fillId="0" borderId="3" xfId="1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right" vertical="center" wrapText="1"/>
    </xf>
    <xf numFmtId="166" fontId="9" fillId="0" borderId="11" xfId="1" applyNumberFormat="1" applyFont="1" applyFill="1" applyBorder="1" applyAlignment="1">
      <alignment horizontal="righ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5" fontId="9" fillId="0" borderId="14" xfId="1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3" fontId="9" fillId="2" borderId="1" xfId="1" applyNumberFormat="1" applyFont="1" applyFill="1" applyBorder="1" applyAlignment="1">
      <alignment horizontal="right" vertical="center" wrapText="1"/>
    </xf>
    <xf numFmtId="43" fontId="9" fillId="2" borderId="3" xfId="1" applyNumberFormat="1" applyFont="1" applyFill="1" applyBorder="1" applyAlignment="1">
      <alignment horizontal="right" vertical="center" wrapText="1"/>
    </xf>
    <xf numFmtId="43" fontId="7" fillId="2" borderId="10" xfId="0" applyNumberFormat="1" applyFont="1" applyFill="1" applyBorder="1" applyAlignment="1">
      <alignment horizontal="right" vertical="center" wrapText="1"/>
    </xf>
    <xf numFmtId="43" fontId="7" fillId="2" borderId="9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/>
    </xf>
    <xf numFmtId="165" fontId="7" fillId="0" borderId="3" xfId="1" applyNumberFormat="1" applyFont="1" applyFill="1" applyBorder="1" applyAlignment="1">
      <alignment horizontal="right"/>
    </xf>
    <xf numFmtId="166" fontId="7" fillId="0" borderId="10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7" fillId="0" borderId="9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5" fillId="0" borderId="9" xfId="0" applyNumberFormat="1" applyFont="1" applyFill="1" applyBorder="1" applyAlignment="1">
      <alignment horizontal="right" vertical="center" wrapText="1"/>
    </xf>
    <xf numFmtId="43" fontId="6" fillId="0" borderId="9" xfId="0" applyNumberFormat="1" applyFont="1" applyBorder="1" applyAlignment="1">
      <alignment horizontal="righ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right" vertical="center" wrapText="1"/>
    </xf>
    <xf numFmtId="43" fontId="17" fillId="0" borderId="0" xfId="3" applyFont="1" applyFill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9" defaultPivotStyle="PivotStyleLight16"/>
  <colors>
    <mruColors>
      <color rgb="FFFF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S12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6" sqref="F6:F7"/>
    </sheetView>
  </sheetViews>
  <sheetFormatPr defaultRowHeight="12.75" outlineLevelRow="1" outlineLevelCol="1"/>
  <cols>
    <col min="1" max="1" width="2.5703125" style="2" customWidth="1"/>
    <col min="2" max="2" width="52.140625" style="2" customWidth="1"/>
    <col min="3" max="3" width="12.7109375" style="4" customWidth="1"/>
    <col min="4" max="4" width="12.85546875" style="4" hidden="1" customWidth="1" outlineLevel="1"/>
    <col min="5" max="5" width="9.85546875" style="15" hidden="1" customWidth="1" outlineLevel="1"/>
    <col min="6" max="6" width="12.7109375" style="16" customWidth="1" collapsed="1"/>
    <col min="7" max="7" width="12.7109375" style="4" customWidth="1"/>
    <col min="8" max="8" width="9.7109375" style="15" customWidth="1"/>
    <col min="9" max="9" width="12.7109375" style="16" customWidth="1"/>
    <col min="10" max="10" width="12.7109375" style="4" customWidth="1"/>
    <col min="11" max="11" width="9.7109375" style="15" customWidth="1"/>
    <col min="12" max="12" width="12.7109375" style="16" customWidth="1"/>
    <col min="13" max="13" width="12.7109375" style="4" customWidth="1"/>
    <col min="14" max="14" width="9.7109375" style="15" customWidth="1"/>
    <col min="15" max="15" width="9.140625" style="16"/>
    <col min="16" max="16" width="12" style="2" bestFit="1" customWidth="1"/>
    <col min="17" max="16384" width="9.140625" style="2"/>
  </cols>
  <sheetData>
    <row r="1" spans="2:19" ht="15.75">
      <c r="K1" s="1"/>
      <c r="L1" s="102" t="s">
        <v>120</v>
      </c>
      <c r="M1" s="102"/>
      <c r="N1" s="102"/>
    </row>
    <row r="2" spans="2:19" ht="70.5" customHeight="1">
      <c r="K2" s="103" t="s">
        <v>121</v>
      </c>
      <c r="L2" s="103"/>
      <c r="M2" s="103"/>
      <c r="N2" s="103"/>
    </row>
    <row r="4" spans="2:19" ht="45" customHeight="1">
      <c r="B4" s="104" t="s">
        <v>122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9">
      <c r="M5" s="105" t="s">
        <v>123</v>
      </c>
      <c r="N5" s="105"/>
    </row>
    <row r="6" spans="2:19" s="35" customFormat="1" ht="26.25" customHeight="1">
      <c r="B6" s="99" t="s">
        <v>0</v>
      </c>
      <c r="C6" s="106" t="s">
        <v>1</v>
      </c>
      <c r="D6" s="108" t="s">
        <v>119</v>
      </c>
      <c r="E6" s="109"/>
      <c r="F6" s="96" t="s">
        <v>2</v>
      </c>
      <c r="G6" s="97" t="s">
        <v>116</v>
      </c>
      <c r="H6" s="98"/>
      <c r="I6" s="100" t="s">
        <v>3</v>
      </c>
      <c r="J6" s="97" t="s">
        <v>116</v>
      </c>
      <c r="K6" s="98"/>
      <c r="L6" s="100" t="s">
        <v>4</v>
      </c>
      <c r="M6" s="97" t="s">
        <v>116</v>
      </c>
      <c r="N6" s="97"/>
    </row>
    <row r="7" spans="2:19" s="35" customFormat="1" ht="17.25" customHeight="1">
      <c r="B7" s="99"/>
      <c r="C7" s="107"/>
      <c r="D7" s="44" t="s">
        <v>117</v>
      </c>
      <c r="E7" s="45" t="s">
        <v>118</v>
      </c>
      <c r="F7" s="96"/>
      <c r="G7" s="36" t="s">
        <v>117</v>
      </c>
      <c r="H7" s="14" t="s">
        <v>118</v>
      </c>
      <c r="I7" s="101"/>
      <c r="J7" s="36" t="s">
        <v>117</v>
      </c>
      <c r="K7" s="14" t="s">
        <v>118</v>
      </c>
      <c r="L7" s="101"/>
      <c r="M7" s="36" t="s">
        <v>117</v>
      </c>
      <c r="N7" s="12" t="s">
        <v>118</v>
      </c>
    </row>
    <row r="8" spans="2:19" s="34" customFormat="1">
      <c r="B8" s="80" t="s">
        <v>5</v>
      </c>
      <c r="C8" s="81">
        <v>985275.3</v>
      </c>
      <c r="D8" s="82">
        <v>704486</v>
      </c>
      <c r="E8" s="83">
        <f>D8/C8</f>
        <v>0.71501437212523233</v>
      </c>
      <c r="F8" s="84">
        <v>841607.9</v>
      </c>
      <c r="G8" s="85">
        <f>F8-C8</f>
        <v>-143667.40000000002</v>
      </c>
      <c r="H8" s="86">
        <f>G8/C8</f>
        <v>-0.14581447439106615</v>
      </c>
      <c r="I8" s="84">
        <v>758855.1</v>
      </c>
      <c r="J8" s="87">
        <f>I8-F8</f>
        <v>-82752.800000000047</v>
      </c>
      <c r="K8" s="89">
        <f>J8/F8</f>
        <v>-9.8327023783878503E-2</v>
      </c>
      <c r="L8" s="84">
        <v>761711.4</v>
      </c>
      <c r="M8" s="85">
        <f>L8-I8</f>
        <v>2856.3000000000466</v>
      </c>
      <c r="N8" s="88">
        <f>M8/I8</f>
        <v>3.7639596808403167E-3</v>
      </c>
      <c r="O8" s="75"/>
      <c r="P8" s="95"/>
      <c r="Q8" s="95"/>
      <c r="R8" s="95"/>
      <c r="S8" s="95"/>
    </row>
    <row r="9" spans="2:19">
      <c r="B9" s="13" t="s">
        <v>7</v>
      </c>
      <c r="C9" s="10" t="s">
        <v>6</v>
      </c>
      <c r="D9" s="54"/>
      <c r="E9" s="55"/>
      <c r="F9" s="22" t="s">
        <v>6</v>
      </c>
      <c r="G9" s="28"/>
      <c r="H9" s="56"/>
      <c r="I9" s="22" t="s">
        <v>6</v>
      </c>
      <c r="J9" s="25"/>
      <c r="K9" s="90"/>
      <c r="L9" s="22" t="s">
        <v>6</v>
      </c>
      <c r="M9" s="7"/>
      <c r="N9" s="53"/>
    </row>
    <row r="10" spans="2:19">
      <c r="B10" s="39" t="s">
        <v>8</v>
      </c>
      <c r="C10" s="40">
        <v>32672.6</v>
      </c>
      <c r="D10" s="40">
        <f>D11+D12</f>
        <v>23874.6</v>
      </c>
      <c r="E10" s="41">
        <f t="shared" ref="E10:E56" si="0">D10/C10</f>
        <v>0.73072237899646797</v>
      </c>
      <c r="F10" s="42">
        <v>30553.3</v>
      </c>
      <c r="G10" s="43">
        <f t="shared" ref="G10:G56" si="1">F10-C10</f>
        <v>-2119.2999999999993</v>
      </c>
      <c r="H10" s="57">
        <f t="shared" ref="H10:H56" si="2">G10/C10</f>
        <v>-6.4864749055783724E-2</v>
      </c>
      <c r="I10" s="42">
        <v>30553.3</v>
      </c>
      <c r="J10" s="46">
        <f t="shared" ref="J10:J55" si="3">I10-F10</f>
        <v>0</v>
      </c>
      <c r="K10" s="79">
        <f t="shared" ref="K10:K55" si="4">J10/F10</f>
        <v>0</v>
      </c>
      <c r="L10" s="42">
        <v>30521.3</v>
      </c>
      <c r="M10" s="43">
        <f t="shared" ref="M10:M55" si="5">L10-I10</f>
        <v>-32</v>
      </c>
      <c r="N10" s="58">
        <f t="shared" ref="N10:N55" si="6">M10/I10</f>
        <v>-1.0473500407484626E-3</v>
      </c>
    </row>
    <row r="11" spans="2:19">
      <c r="B11" s="8" t="s">
        <v>9</v>
      </c>
      <c r="C11" s="6">
        <v>3299.2</v>
      </c>
      <c r="D11" s="18">
        <v>2502.5</v>
      </c>
      <c r="E11" s="20">
        <f t="shared" si="0"/>
        <v>0.75851721629485935</v>
      </c>
      <c r="F11" s="23">
        <v>3227.6</v>
      </c>
      <c r="G11" s="7">
        <f t="shared" si="1"/>
        <v>-71.599999999999909</v>
      </c>
      <c r="H11" s="52">
        <f t="shared" si="2"/>
        <v>-2.1702230843840906E-2</v>
      </c>
      <c r="I11" s="23">
        <v>3113.6</v>
      </c>
      <c r="J11" s="26">
        <f t="shared" si="3"/>
        <v>-114</v>
      </c>
      <c r="K11" s="91">
        <f t="shared" si="4"/>
        <v>-3.5320361878795392E-2</v>
      </c>
      <c r="L11" s="23">
        <v>3233.6</v>
      </c>
      <c r="M11" s="7">
        <f t="shared" si="5"/>
        <v>120</v>
      </c>
      <c r="N11" s="53">
        <f t="shared" si="6"/>
        <v>3.8540596094552931E-2</v>
      </c>
    </row>
    <row r="12" spans="2:19" ht="25.5">
      <c r="B12" s="8" t="s">
        <v>12</v>
      </c>
      <c r="C12" s="6">
        <v>29373.4</v>
      </c>
      <c r="D12" s="18">
        <v>21372.1</v>
      </c>
      <c r="E12" s="20">
        <f t="shared" si="0"/>
        <v>0.72760048206881045</v>
      </c>
      <c r="F12" s="23">
        <v>27325.7</v>
      </c>
      <c r="G12" s="7">
        <f t="shared" si="1"/>
        <v>-2047.7000000000007</v>
      </c>
      <c r="H12" s="52">
        <f t="shared" si="2"/>
        <v>-6.9712733289302581E-2</v>
      </c>
      <c r="I12" s="23">
        <v>27439.7</v>
      </c>
      <c r="J12" s="26">
        <f t="shared" si="3"/>
        <v>114</v>
      </c>
      <c r="K12" s="91">
        <f t="shared" si="4"/>
        <v>4.1718967858096956E-3</v>
      </c>
      <c r="L12" s="23">
        <v>27287.7</v>
      </c>
      <c r="M12" s="7">
        <f t="shared" si="5"/>
        <v>-152</v>
      </c>
      <c r="N12" s="53">
        <f t="shared" si="6"/>
        <v>-5.5394191627459481E-3</v>
      </c>
    </row>
    <row r="13" spans="2:19" s="3" customFormat="1" ht="51" hidden="1" outlineLevel="1">
      <c r="B13" s="5" t="s">
        <v>11</v>
      </c>
      <c r="C13" s="11">
        <v>26254.2</v>
      </c>
      <c r="D13" s="32">
        <v>19439.3</v>
      </c>
      <c r="E13" s="33">
        <f t="shared" si="0"/>
        <v>0.74042629369777024</v>
      </c>
      <c r="F13" s="24">
        <v>26441.8</v>
      </c>
      <c r="G13" s="9">
        <f t="shared" si="1"/>
        <v>187.59999999999854</v>
      </c>
      <c r="H13" s="64">
        <f t="shared" si="2"/>
        <v>7.1455233829253433E-3</v>
      </c>
      <c r="I13" s="24">
        <v>26513.8</v>
      </c>
      <c r="J13" s="27">
        <f t="shared" si="3"/>
        <v>72</v>
      </c>
      <c r="K13" s="92">
        <f t="shared" si="4"/>
        <v>2.7229613717674288E-3</v>
      </c>
      <c r="L13" s="24">
        <v>26539.8</v>
      </c>
      <c r="M13" s="9">
        <f t="shared" si="5"/>
        <v>26</v>
      </c>
      <c r="N13" s="59">
        <f t="shared" si="6"/>
        <v>9.806214122456984E-4</v>
      </c>
      <c r="O13" s="60"/>
    </row>
    <row r="14" spans="2:19" s="3" customFormat="1" ht="25.5" hidden="1" outlineLevel="1">
      <c r="B14" s="5" t="s">
        <v>13</v>
      </c>
      <c r="C14" s="11">
        <v>2413.5</v>
      </c>
      <c r="D14" s="32">
        <v>1322.6</v>
      </c>
      <c r="E14" s="33">
        <f t="shared" si="0"/>
        <v>0.54800082867205302</v>
      </c>
      <c r="F14" s="24">
        <v>883.9</v>
      </c>
      <c r="G14" s="9">
        <f t="shared" si="1"/>
        <v>-1529.6</v>
      </c>
      <c r="H14" s="64">
        <f t="shared" si="2"/>
        <v>-0.6337683861611767</v>
      </c>
      <c r="I14" s="24">
        <v>899.9</v>
      </c>
      <c r="J14" s="27">
        <f t="shared" si="3"/>
        <v>16</v>
      </c>
      <c r="K14" s="92">
        <f t="shared" si="4"/>
        <v>1.8101595203077272E-2</v>
      </c>
      <c r="L14" s="24">
        <v>747.9</v>
      </c>
      <c r="M14" s="9">
        <f t="shared" si="5"/>
        <v>-152</v>
      </c>
      <c r="N14" s="59">
        <f t="shared" si="6"/>
        <v>-0.16890765640626737</v>
      </c>
      <c r="O14" s="60"/>
    </row>
    <row r="15" spans="2:19" s="3" customFormat="1" hidden="1" outlineLevel="1">
      <c r="B15" s="5" t="s">
        <v>14</v>
      </c>
      <c r="C15" s="11">
        <v>584.70000000000005</v>
      </c>
      <c r="D15" s="32">
        <v>580.70000000000005</v>
      </c>
      <c r="E15" s="33">
        <f t="shared" si="0"/>
        <v>0.99315888489823845</v>
      </c>
      <c r="F15" s="61">
        <v>0</v>
      </c>
      <c r="G15" s="9">
        <f t="shared" si="1"/>
        <v>-584.70000000000005</v>
      </c>
      <c r="H15" s="64">
        <f t="shared" si="2"/>
        <v>-1</v>
      </c>
      <c r="I15" s="61">
        <v>0</v>
      </c>
      <c r="J15" s="62">
        <f t="shared" si="3"/>
        <v>0</v>
      </c>
      <c r="K15" s="93">
        <v>0</v>
      </c>
      <c r="L15" s="61">
        <v>0</v>
      </c>
      <c r="M15" s="62">
        <f t="shared" si="5"/>
        <v>0</v>
      </c>
      <c r="N15" s="62">
        <v>0</v>
      </c>
      <c r="O15" s="60"/>
    </row>
    <row r="16" spans="2:19" s="3" customFormat="1" ht="38.25" hidden="1" outlineLevel="1">
      <c r="B16" s="5" t="s">
        <v>15</v>
      </c>
      <c r="C16" s="11">
        <v>121</v>
      </c>
      <c r="D16" s="32">
        <v>29.5</v>
      </c>
      <c r="E16" s="33">
        <f t="shared" si="0"/>
        <v>0.24380165289256198</v>
      </c>
      <c r="F16" s="61">
        <v>0</v>
      </c>
      <c r="G16" s="9">
        <f t="shared" si="1"/>
        <v>-121</v>
      </c>
      <c r="H16" s="64">
        <f t="shared" si="2"/>
        <v>-1</v>
      </c>
      <c r="I16" s="24">
        <v>26</v>
      </c>
      <c r="J16" s="27">
        <f t="shared" si="3"/>
        <v>26</v>
      </c>
      <c r="K16" s="92">
        <v>1</v>
      </c>
      <c r="L16" s="50">
        <v>0</v>
      </c>
      <c r="M16" s="9">
        <f t="shared" si="5"/>
        <v>-26</v>
      </c>
      <c r="N16" s="59">
        <f t="shared" si="6"/>
        <v>-1</v>
      </c>
      <c r="O16" s="60"/>
    </row>
    <row r="17" spans="2:16" ht="25.5" collapsed="1">
      <c r="B17" s="39" t="s">
        <v>16</v>
      </c>
      <c r="C17" s="40">
        <v>914168.7</v>
      </c>
      <c r="D17" s="40">
        <f>SUM(D24:D115)+D19+D18</f>
        <v>652552.20000000007</v>
      </c>
      <c r="E17" s="41">
        <f t="shared" si="0"/>
        <v>0.71382032659836214</v>
      </c>
      <c r="F17" s="42">
        <v>772797.5</v>
      </c>
      <c r="G17" s="43">
        <f t="shared" si="1"/>
        <v>-141371.19999999995</v>
      </c>
      <c r="H17" s="57">
        <f t="shared" si="2"/>
        <v>-0.15464454208506587</v>
      </c>
      <c r="I17" s="42">
        <v>673214.3</v>
      </c>
      <c r="J17" s="43">
        <f t="shared" si="3"/>
        <v>-99583.199999999953</v>
      </c>
      <c r="K17" s="57">
        <f t="shared" si="4"/>
        <v>-0.12886066531012322</v>
      </c>
      <c r="L17" s="42">
        <v>659112</v>
      </c>
      <c r="M17" s="43">
        <f t="shared" si="5"/>
        <v>-14102.300000000047</v>
      </c>
      <c r="N17" s="58">
        <f t="shared" si="6"/>
        <v>-2.0947713083337722E-2</v>
      </c>
      <c r="P17" s="30"/>
    </row>
    <row r="18" spans="2:16" ht="25.5">
      <c r="B18" s="8" t="s">
        <v>17</v>
      </c>
      <c r="C18" s="6">
        <v>5142.8999999999996</v>
      </c>
      <c r="D18" s="18">
        <v>4113.8</v>
      </c>
      <c r="E18" s="20">
        <f t="shared" si="0"/>
        <v>0.7998988897314746</v>
      </c>
      <c r="F18" s="23">
        <v>5203.3999999999996</v>
      </c>
      <c r="G18" s="7">
        <f t="shared" si="1"/>
        <v>60.5</v>
      </c>
      <c r="H18" s="52">
        <f t="shared" si="2"/>
        <v>1.1763790857298412E-2</v>
      </c>
      <c r="I18" s="23">
        <v>5143.3999999999996</v>
      </c>
      <c r="J18" s="26">
        <f t="shared" si="3"/>
        <v>-60</v>
      </c>
      <c r="K18" s="91">
        <f t="shared" si="4"/>
        <v>-1.1530922089403083E-2</v>
      </c>
      <c r="L18" s="23">
        <v>5203.3999999999996</v>
      </c>
      <c r="M18" s="7">
        <f t="shared" si="5"/>
        <v>60</v>
      </c>
      <c r="N18" s="53">
        <f t="shared" si="6"/>
        <v>1.1665435315161178E-2</v>
      </c>
    </row>
    <row r="19" spans="2:16" ht="25.5">
      <c r="B19" s="8" t="s">
        <v>10</v>
      </c>
      <c r="C19" s="6">
        <v>148938.79999999999</v>
      </c>
      <c r="D19" s="18">
        <v>115339.8</v>
      </c>
      <c r="E19" s="20">
        <f t="shared" si="0"/>
        <v>0.77441069754825476</v>
      </c>
      <c r="F19" s="23">
        <v>143010</v>
      </c>
      <c r="G19" s="7">
        <f t="shared" si="1"/>
        <v>-5928.7999999999884</v>
      </c>
      <c r="H19" s="52">
        <f t="shared" si="2"/>
        <v>-3.9806954265778891E-2</v>
      </c>
      <c r="I19" s="23">
        <v>142468.79999999999</v>
      </c>
      <c r="J19" s="26">
        <f t="shared" si="3"/>
        <v>-541.20000000001164</v>
      </c>
      <c r="K19" s="91">
        <f t="shared" si="4"/>
        <v>-3.7843507447032488E-3</v>
      </c>
      <c r="L19" s="23">
        <v>142443.6</v>
      </c>
      <c r="M19" s="7">
        <f t="shared" si="5"/>
        <v>-25.199999999982538</v>
      </c>
      <c r="N19" s="63">
        <f t="shared" si="6"/>
        <v>-1.768808328559133E-4</v>
      </c>
    </row>
    <row r="20" spans="2:16" s="3" customFormat="1" ht="51" hidden="1" outlineLevel="1">
      <c r="B20" s="5" t="s">
        <v>11</v>
      </c>
      <c r="C20" s="11">
        <v>146014.1</v>
      </c>
      <c r="D20" s="32">
        <v>113792.2</v>
      </c>
      <c r="E20" s="33">
        <f t="shared" si="0"/>
        <v>0.77932336671595415</v>
      </c>
      <c r="F20" s="24">
        <v>141086.70000000001</v>
      </c>
      <c r="G20" s="9">
        <f t="shared" si="1"/>
        <v>-4927.3999999999942</v>
      </c>
      <c r="H20" s="64">
        <f t="shared" si="2"/>
        <v>-3.3746056031574989E-2</v>
      </c>
      <c r="I20" s="24">
        <v>140712.6</v>
      </c>
      <c r="J20" s="27">
        <f t="shared" si="3"/>
        <v>-374.10000000000582</v>
      </c>
      <c r="K20" s="92">
        <f t="shared" si="4"/>
        <v>-2.6515610613899523E-3</v>
      </c>
      <c r="L20" s="24">
        <v>140712.4</v>
      </c>
      <c r="M20" s="9">
        <f t="shared" si="5"/>
        <v>-0.20000000001164153</v>
      </c>
      <c r="N20" s="65">
        <f t="shared" si="6"/>
        <v>-1.4213368242193059E-6</v>
      </c>
      <c r="O20" s="60"/>
    </row>
    <row r="21" spans="2:16" s="3" customFormat="1" ht="25.5" hidden="1" outlineLevel="1">
      <c r="B21" s="5" t="s">
        <v>13</v>
      </c>
      <c r="C21" s="11">
        <v>2312.9</v>
      </c>
      <c r="D21" s="32">
        <v>1105.7</v>
      </c>
      <c r="E21" s="33">
        <f t="shared" si="0"/>
        <v>0.47805784945306756</v>
      </c>
      <c r="F21" s="24">
        <v>1873.3</v>
      </c>
      <c r="G21" s="9">
        <f t="shared" si="1"/>
        <v>-439.60000000000014</v>
      </c>
      <c r="H21" s="64">
        <f t="shared" si="2"/>
        <v>-0.19006442128929055</v>
      </c>
      <c r="I21" s="24">
        <v>1686.2</v>
      </c>
      <c r="J21" s="27">
        <f t="shared" si="3"/>
        <v>-187.09999999999991</v>
      </c>
      <c r="K21" s="92">
        <f t="shared" si="4"/>
        <v>-9.9877222014626552E-2</v>
      </c>
      <c r="L21" s="24">
        <v>1686.2</v>
      </c>
      <c r="M21" s="62">
        <f t="shared" si="5"/>
        <v>0</v>
      </c>
      <c r="N21" s="62">
        <f t="shared" si="6"/>
        <v>0</v>
      </c>
      <c r="O21" s="60"/>
    </row>
    <row r="22" spans="2:16" s="3" customFormat="1" hidden="1" outlineLevel="1">
      <c r="B22" s="5" t="s">
        <v>14</v>
      </c>
      <c r="C22" s="11">
        <v>474</v>
      </c>
      <c r="D22" s="32">
        <v>351.6</v>
      </c>
      <c r="E22" s="33">
        <f t="shared" si="0"/>
        <v>0.74177215189873424</v>
      </c>
      <c r="F22" s="24">
        <v>50</v>
      </c>
      <c r="G22" s="9">
        <f t="shared" si="1"/>
        <v>-424</v>
      </c>
      <c r="H22" s="64">
        <f t="shared" si="2"/>
        <v>-0.89451476793248941</v>
      </c>
      <c r="I22" s="24">
        <v>70</v>
      </c>
      <c r="J22" s="27">
        <f t="shared" si="3"/>
        <v>20</v>
      </c>
      <c r="K22" s="92">
        <f t="shared" si="4"/>
        <v>0.4</v>
      </c>
      <c r="L22" s="24">
        <v>45</v>
      </c>
      <c r="M22" s="9">
        <f t="shared" si="5"/>
        <v>-25</v>
      </c>
      <c r="N22" s="59">
        <f t="shared" si="6"/>
        <v>-0.35714285714285715</v>
      </c>
      <c r="O22" s="60"/>
    </row>
    <row r="23" spans="2:16" s="3" customFormat="1" hidden="1" outlineLevel="1">
      <c r="B23" s="5" t="s">
        <v>18</v>
      </c>
      <c r="C23" s="11">
        <v>137.80000000000001</v>
      </c>
      <c r="D23" s="32">
        <v>90.3</v>
      </c>
      <c r="E23" s="33">
        <f t="shared" si="0"/>
        <v>0.6552975326560232</v>
      </c>
      <c r="F23" s="61">
        <v>0</v>
      </c>
      <c r="G23" s="9">
        <f t="shared" si="1"/>
        <v>-137.80000000000001</v>
      </c>
      <c r="H23" s="64">
        <f t="shared" si="2"/>
        <v>-1</v>
      </c>
      <c r="I23" s="61">
        <v>0</v>
      </c>
      <c r="J23" s="62">
        <f t="shared" ref="J23" si="7">I23-F23</f>
        <v>0</v>
      </c>
      <c r="K23" s="93">
        <v>0</v>
      </c>
      <c r="L23" s="61">
        <v>0</v>
      </c>
      <c r="M23" s="62">
        <f t="shared" ref="M23" si="8">L23-I23</f>
        <v>0</v>
      </c>
      <c r="N23" s="62">
        <v>0</v>
      </c>
      <c r="O23" s="60"/>
    </row>
    <row r="24" spans="2:16" ht="38.25" collapsed="1">
      <c r="B24" s="8" t="s">
        <v>19</v>
      </c>
      <c r="C24" s="6">
        <v>67.099999999999994</v>
      </c>
      <c r="D24" s="66">
        <v>0</v>
      </c>
      <c r="E24" s="67">
        <f t="shared" si="0"/>
        <v>0</v>
      </c>
      <c r="F24" s="23">
        <v>64.3</v>
      </c>
      <c r="G24" s="7">
        <f t="shared" si="1"/>
        <v>-2.7999999999999972</v>
      </c>
      <c r="H24" s="52">
        <f t="shared" si="2"/>
        <v>-4.1728763040238412E-2</v>
      </c>
      <c r="I24" s="23">
        <v>300</v>
      </c>
      <c r="J24" s="26">
        <f t="shared" si="3"/>
        <v>235.7</v>
      </c>
      <c r="K24" s="91">
        <f t="shared" si="4"/>
        <v>3.6656298600311041</v>
      </c>
      <c r="L24" s="23">
        <v>26.4</v>
      </c>
      <c r="M24" s="7">
        <f t="shared" si="5"/>
        <v>-273.60000000000002</v>
      </c>
      <c r="N24" s="53">
        <f t="shared" si="6"/>
        <v>-0.91200000000000003</v>
      </c>
    </row>
    <row r="25" spans="2:16" ht="25.5">
      <c r="B25" s="8" t="s">
        <v>21</v>
      </c>
      <c r="C25" s="6">
        <v>15867.6</v>
      </c>
      <c r="D25" s="66">
        <v>0</v>
      </c>
      <c r="E25" s="67">
        <f t="shared" ref="E25" si="9">D25/C25</f>
        <v>0</v>
      </c>
      <c r="F25" s="23">
        <v>6151.4</v>
      </c>
      <c r="G25" s="7">
        <f t="shared" si="1"/>
        <v>-9716.2000000000007</v>
      </c>
      <c r="H25" s="52">
        <f t="shared" si="2"/>
        <v>-0.61232952683455599</v>
      </c>
      <c r="I25" s="23">
        <v>6858.1</v>
      </c>
      <c r="J25" s="26">
        <f t="shared" si="3"/>
        <v>706.70000000000073</v>
      </c>
      <c r="K25" s="91">
        <f t="shared" si="4"/>
        <v>0.11488441655558097</v>
      </c>
      <c r="L25" s="23">
        <v>10114.5</v>
      </c>
      <c r="M25" s="7">
        <f t="shared" si="5"/>
        <v>3256.3999999999996</v>
      </c>
      <c r="N25" s="53">
        <f t="shared" si="6"/>
        <v>0.47482538895612481</v>
      </c>
    </row>
    <row r="26" spans="2:16" ht="25.5">
      <c r="B26" s="8" t="s">
        <v>22</v>
      </c>
      <c r="C26" s="6">
        <v>3311.7</v>
      </c>
      <c r="D26" s="18">
        <v>1399.3</v>
      </c>
      <c r="E26" s="20">
        <f t="shared" si="0"/>
        <v>0.42253223419995772</v>
      </c>
      <c r="F26" s="23">
        <v>1032.8</v>
      </c>
      <c r="G26" s="7">
        <f t="shared" si="1"/>
        <v>-2278.8999999999996</v>
      </c>
      <c r="H26" s="52">
        <f t="shared" si="2"/>
        <v>-0.6881360026572455</v>
      </c>
      <c r="I26" s="23">
        <v>1032.8</v>
      </c>
      <c r="J26" s="49">
        <f t="shared" si="3"/>
        <v>0</v>
      </c>
      <c r="K26" s="94">
        <f t="shared" si="4"/>
        <v>0</v>
      </c>
      <c r="L26" s="23">
        <v>1032.8</v>
      </c>
      <c r="M26" s="62">
        <f t="shared" ref="M26" si="10">L26-I26</f>
        <v>0</v>
      </c>
      <c r="N26" s="62">
        <f t="shared" ref="N26" si="11">M26/I26</f>
        <v>0</v>
      </c>
    </row>
    <row r="27" spans="2:16" ht="38.25">
      <c r="B27" s="8" t="s">
        <v>23</v>
      </c>
      <c r="C27" s="6">
        <v>505.5</v>
      </c>
      <c r="D27" s="18">
        <v>417.2</v>
      </c>
      <c r="E27" s="20">
        <f t="shared" si="0"/>
        <v>0.82532146389713157</v>
      </c>
      <c r="F27" s="23">
        <v>547</v>
      </c>
      <c r="G27" s="7">
        <f t="shared" si="1"/>
        <v>41.5</v>
      </c>
      <c r="H27" s="52">
        <f t="shared" si="2"/>
        <v>8.2096933728981206E-2</v>
      </c>
      <c r="I27" s="23">
        <v>550.20000000000005</v>
      </c>
      <c r="J27" s="26">
        <f t="shared" si="3"/>
        <v>3.2000000000000455</v>
      </c>
      <c r="K27" s="91">
        <f t="shared" si="4"/>
        <v>5.8500914076783277E-3</v>
      </c>
      <c r="L27" s="23">
        <v>553.4</v>
      </c>
      <c r="M27" s="7">
        <f t="shared" si="5"/>
        <v>3.1999999999999318</v>
      </c>
      <c r="N27" s="53">
        <f t="shared" si="6"/>
        <v>5.8160668847690505E-3</v>
      </c>
    </row>
    <row r="28" spans="2:16" ht="38.25">
      <c r="B28" s="8" t="s">
        <v>24</v>
      </c>
      <c r="C28" s="6">
        <v>1288.4000000000001</v>
      </c>
      <c r="D28" s="18">
        <v>952.6</v>
      </c>
      <c r="E28" s="20">
        <f t="shared" si="0"/>
        <v>0.73936665631791365</v>
      </c>
      <c r="F28" s="23">
        <v>1386.3</v>
      </c>
      <c r="G28" s="7">
        <f t="shared" si="1"/>
        <v>97.899999999999864</v>
      </c>
      <c r="H28" s="52">
        <f t="shared" si="2"/>
        <v>7.5985718720894019E-2</v>
      </c>
      <c r="I28" s="23">
        <v>1406.1</v>
      </c>
      <c r="J28" s="26">
        <f t="shared" si="3"/>
        <v>19.799999999999955</v>
      </c>
      <c r="K28" s="91">
        <f t="shared" si="4"/>
        <v>1.4282622808915787E-2</v>
      </c>
      <c r="L28" s="23">
        <v>1361.5</v>
      </c>
      <c r="M28" s="7">
        <f t="shared" si="5"/>
        <v>-44.599999999999909</v>
      </c>
      <c r="N28" s="53">
        <f t="shared" si="6"/>
        <v>-3.1718938909039124E-2</v>
      </c>
    </row>
    <row r="29" spans="2:16" ht="25.5">
      <c r="B29" s="8" t="s">
        <v>25</v>
      </c>
      <c r="C29" s="6">
        <v>16312.8</v>
      </c>
      <c r="D29" s="18">
        <v>12086</v>
      </c>
      <c r="E29" s="20">
        <f t="shared" si="0"/>
        <v>0.74089058898533666</v>
      </c>
      <c r="F29" s="23">
        <v>3795.3</v>
      </c>
      <c r="G29" s="7">
        <f t="shared" si="1"/>
        <v>-12517.5</v>
      </c>
      <c r="H29" s="52">
        <f t="shared" si="2"/>
        <v>-0.76734220979844048</v>
      </c>
      <c r="I29" s="23">
        <v>3500</v>
      </c>
      <c r="J29" s="26">
        <f t="shared" si="3"/>
        <v>-295.30000000000018</v>
      </c>
      <c r="K29" s="91">
        <f t="shared" si="4"/>
        <v>-7.7806760993860871E-2</v>
      </c>
      <c r="L29" s="23">
        <v>2995.7</v>
      </c>
      <c r="M29" s="7">
        <f t="shared" si="5"/>
        <v>-504.30000000000018</v>
      </c>
      <c r="N29" s="53">
        <f t="shared" si="6"/>
        <v>-0.14408571428571434</v>
      </c>
    </row>
    <row r="30" spans="2:16">
      <c r="B30" s="8" t="s">
        <v>26</v>
      </c>
      <c r="C30" s="6">
        <v>1361.3</v>
      </c>
      <c r="D30" s="18">
        <v>453.1</v>
      </c>
      <c r="E30" s="20">
        <f t="shared" si="0"/>
        <v>0.33284360537721297</v>
      </c>
      <c r="F30" s="23">
        <v>1006.4</v>
      </c>
      <c r="G30" s="7">
        <f t="shared" si="1"/>
        <v>-354.9</v>
      </c>
      <c r="H30" s="52">
        <f t="shared" si="2"/>
        <v>-0.26070667744068171</v>
      </c>
      <c r="I30" s="23">
        <v>1006.4</v>
      </c>
      <c r="J30" s="49">
        <f t="shared" ref="J30" si="12">I30-F30</f>
        <v>0</v>
      </c>
      <c r="K30" s="94">
        <f t="shared" ref="K30" si="13">J30/F30</f>
        <v>0</v>
      </c>
      <c r="L30" s="23">
        <v>1006.4</v>
      </c>
      <c r="M30" s="62">
        <f t="shared" ref="M30" si="14">L30-I30</f>
        <v>0</v>
      </c>
      <c r="N30" s="62">
        <f t="shared" ref="N30" si="15">M30/I30</f>
        <v>0</v>
      </c>
    </row>
    <row r="31" spans="2:16" ht="25.5">
      <c r="B31" s="8" t="s">
        <v>27</v>
      </c>
      <c r="C31" s="6">
        <v>2932.2</v>
      </c>
      <c r="D31" s="18">
        <v>2417.1999999999998</v>
      </c>
      <c r="E31" s="20">
        <f t="shared" si="0"/>
        <v>0.82436395880226454</v>
      </c>
      <c r="F31" s="61">
        <v>0</v>
      </c>
      <c r="G31" s="7">
        <f t="shared" si="1"/>
        <v>-2932.2</v>
      </c>
      <c r="H31" s="52">
        <f t="shared" si="2"/>
        <v>-1</v>
      </c>
      <c r="I31" s="61">
        <v>0</v>
      </c>
      <c r="J31" s="62">
        <f>I31-F31</f>
        <v>0</v>
      </c>
      <c r="K31" s="93">
        <v>0</v>
      </c>
      <c r="L31" s="61">
        <v>0</v>
      </c>
      <c r="M31" s="62">
        <f t="shared" ref="M31:M33" si="16">L31-I31</f>
        <v>0</v>
      </c>
      <c r="N31" s="62">
        <v>0</v>
      </c>
    </row>
    <row r="32" spans="2:16">
      <c r="B32" s="8" t="s">
        <v>28</v>
      </c>
      <c r="C32" s="6">
        <v>2241.8000000000002</v>
      </c>
      <c r="D32" s="18">
        <v>2241.6999999999998</v>
      </c>
      <c r="E32" s="20">
        <f t="shared" si="0"/>
        <v>0.99995539298777747</v>
      </c>
      <c r="F32" s="23">
        <v>2404.9</v>
      </c>
      <c r="G32" s="7">
        <f t="shared" si="1"/>
        <v>163.09999999999991</v>
      </c>
      <c r="H32" s="52">
        <f t="shared" si="2"/>
        <v>7.2754036934606067E-2</v>
      </c>
      <c r="I32" s="23">
        <v>2404.9</v>
      </c>
      <c r="J32" s="49">
        <f t="shared" ref="J32" si="17">I32-F32</f>
        <v>0</v>
      </c>
      <c r="K32" s="94">
        <f t="shared" ref="K32" si="18">J32/F32</f>
        <v>0</v>
      </c>
      <c r="L32" s="23">
        <v>2404.9</v>
      </c>
      <c r="M32" s="62">
        <f t="shared" si="16"/>
        <v>0</v>
      </c>
      <c r="N32" s="62">
        <f t="shared" ref="N32:N33" si="19">M32/I32</f>
        <v>0</v>
      </c>
    </row>
    <row r="33" spans="2:15" ht="38.25">
      <c r="B33" s="8" t="s">
        <v>29</v>
      </c>
      <c r="C33" s="6">
        <v>560</v>
      </c>
      <c r="D33" s="19">
        <v>284.39999999999998</v>
      </c>
      <c r="E33" s="21">
        <f t="shared" si="0"/>
        <v>0.50785714285714278</v>
      </c>
      <c r="F33" s="23">
        <v>636</v>
      </c>
      <c r="G33" s="7">
        <f t="shared" si="1"/>
        <v>76</v>
      </c>
      <c r="H33" s="52">
        <f t="shared" si="2"/>
        <v>0.1357142857142857</v>
      </c>
      <c r="I33" s="23">
        <v>535</v>
      </c>
      <c r="J33" s="26">
        <f t="shared" si="3"/>
        <v>-101</v>
      </c>
      <c r="K33" s="91">
        <f t="shared" si="4"/>
        <v>-0.15880503144654087</v>
      </c>
      <c r="L33" s="23">
        <v>535</v>
      </c>
      <c r="M33" s="62">
        <f t="shared" si="16"/>
        <v>0</v>
      </c>
      <c r="N33" s="62">
        <f t="shared" si="19"/>
        <v>0</v>
      </c>
    </row>
    <row r="34" spans="2:15" ht="25.5">
      <c r="B34" s="8" t="s">
        <v>30</v>
      </c>
      <c r="C34" s="6">
        <v>14105.7</v>
      </c>
      <c r="D34" s="18">
        <v>9645.7000000000007</v>
      </c>
      <c r="E34" s="20">
        <f t="shared" si="0"/>
        <v>0.68381576242228326</v>
      </c>
      <c r="F34" s="23">
        <v>14425.8</v>
      </c>
      <c r="G34" s="7">
        <f t="shared" si="1"/>
        <v>320.09999999999854</v>
      </c>
      <c r="H34" s="52">
        <f t="shared" si="2"/>
        <v>2.2692953912248136E-2</v>
      </c>
      <c r="I34" s="23">
        <v>14328.2</v>
      </c>
      <c r="J34" s="26">
        <f t="shared" si="3"/>
        <v>-97.599999999998545</v>
      </c>
      <c r="K34" s="91">
        <f t="shared" si="4"/>
        <v>-6.7656559774846841E-3</v>
      </c>
      <c r="L34" s="23">
        <v>14585.6</v>
      </c>
      <c r="M34" s="7">
        <f t="shared" si="5"/>
        <v>257.39999999999964</v>
      </c>
      <c r="N34" s="53">
        <f t="shared" si="6"/>
        <v>1.796457335883081E-2</v>
      </c>
    </row>
    <row r="35" spans="2:15" ht="25.5">
      <c r="B35" s="8" t="s">
        <v>31</v>
      </c>
      <c r="C35" s="6">
        <v>600</v>
      </c>
      <c r="D35" s="18">
        <v>600</v>
      </c>
      <c r="E35" s="20">
        <f t="shared" si="0"/>
        <v>1</v>
      </c>
      <c r="F35" s="23">
        <v>600</v>
      </c>
      <c r="G35" s="68">
        <f t="shared" ref="G35" si="20">F35-C35</f>
        <v>0</v>
      </c>
      <c r="H35" s="69">
        <v>0</v>
      </c>
      <c r="I35" s="23">
        <v>600</v>
      </c>
      <c r="J35" s="49">
        <f t="shared" ref="J35:J37" si="21">I35-F35</f>
        <v>0</v>
      </c>
      <c r="K35" s="94">
        <f t="shared" ref="K35:K37" si="22">J35/F35</f>
        <v>0</v>
      </c>
      <c r="L35" s="23">
        <v>600</v>
      </c>
      <c r="M35" s="62">
        <f t="shared" ref="M35:M37" si="23">L35-I35</f>
        <v>0</v>
      </c>
      <c r="N35" s="62">
        <f t="shared" ref="N35:N37" si="24">M35/I35</f>
        <v>0</v>
      </c>
    </row>
    <row r="36" spans="2:15" ht="25.5">
      <c r="B36" s="8" t="s">
        <v>32</v>
      </c>
      <c r="C36" s="6">
        <v>1260</v>
      </c>
      <c r="D36" s="18">
        <v>1120</v>
      </c>
      <c r="E36" s="20">
        <f t="shared" si="0"/>
        <v>0.88888888888888884</v>
      </c>
      <c r="F36" s="23">
        <v>1076</v>
      </c>
      <c r="G36" s="7">
        <f t="shared" si="1"/>
        <v>-184</v>
      </c>
      <c r="H36" s="52">
        <f t="shared" si="2"/>
        <v>-0.14603174603174604</v>
      </c>
      <c r="I36" s="23">
        <v>1076</v>
      </c>
      <c r="J36" s="49">
        <f t="shared" si="21"/>
        <v>0</v>
      </c>
      <c r="K36" s="94">
        <f t="shared" si="22"/>
        <v>0</v>
      </c>
      <c r="L36" s="23">
        <v>1076</v>
      </c>
      <c r="M36" s="62">
        <f t="shared" si="23"/>
        <v>0</v>
      </c>
      <c r="N36" s="62">
        <f t="shared" si="24"/>
        <v>0</v>
      </c>
    </row>
    <row r="37" spans="2:15" ht="25.5">
      <c r="B37" s="8" t="s">
        <v>33</v>
      </c>
      <c r="C37" s="6">
        <v>75</v>
      </c>
      <c r="D37" s="18">
        <v>75</v>
      </c>
      <c r="E37" s="20">
        <f t="shared" si="0"/>
        <v>1</v>
      </c>
      <c r="F37" s="23">
        <v>75</v>
      </c>
      <c r="G37" s="68">
        <f t="shared" ref="G37" si="25">F37-C37</f>
        <v>0</v>
      </c>
      <c r="H37" s="69">
        <v>0</v>
      </c>
      <c r="I37" s="23">
        <v>75</v>
      </c>
      <c r="J37" s="49">
        <f t="shared" si="21"/>
        <v>0</v>
      </c>
      <c r="K37" s="94">
        <f t="shared" si="22"/>
        <v>0</v>
      </c>
      <c r="L37" s="23">
        <v>75</v>
      </c>
      <c r="M37" s="62">
        <f t="shared" si="23"/>
        <v>0</v>
      </c>
      <c r="N37" s="62">
        <f t="shared" si="24"/>
        <v>0</v>
      </c>
    </row>
    <row r="38" spans="2:15" s="3" customFormat="1">
      <c r="B38" s="17" t="s">
        <v>20</v>
      </c>
      <c r="C38" s="47">
        <v>0</v>
      </c>
      <c r="D38" s="18">
        <v>100</v>
      </c>
      <c r="E38" s="20">
        <v>1</v>
      </c>
      <c r="F38" s="61">
        <v>0</v>
      </c>
      <c r="G38" s="68">
        <f t="shared" si="1"/>
        <v>0</v>
      </c>
      <c r="H38" s="69">
        <v>0</v>
      </c>
      <c r="I38" s="61">
        <v>0</v>
      </c>
      <c r="J38" s="62">
        <f t="shared" ref="J38" si="26">I38-F38</f>
        <v>0</v>
      </c>
      <c r="K38" s="93">
        <v>0</v>
      </c>
      <c r="L38" s="61">
        <v>0</v>
      </c>
      <c r="M38" s="62">
        <f t="shared" ref="M38:M41" si="27">L38-I38</f>
        <v>0</v>
      </c>
      <c r="N38" s="62">
        <v>0</v>
      </c>
      <c r="O38" s="60"/>
    </row>
    <row r="39" spans="2:15">
      <c r="B39" s="8" t="s">
        <v>34</v>
      </c>
      <c r="C39" s="6">
        <v>1963</v>
      </c>
      <c r="D39" s="19">
        <v>1962.5</v>
      </c>
      <c r="E39" s="21">
        <f t="shared" si="0"/>
        <v>0.99974528782475802</v>
      </c>
      <c r="F39" s="23">
        <v>1100</v>
      </c>
      <c r="G39" s="7">
        <f t="shared" si="1"/>
        <v>-863</v>
      </c>
      <c r="H39" s="52">
        <f t="shared" si="2"/>
        <v>-0.43963321446765158</v>
      </c>
      <c r="I39" s="23">
        <v>600</v>
      </c>
      <c r="J39" s="26">
        <f t="shared" si="3"/>
        <v>-500</v>
      </c>
      <c r="K39" s="91">
        <f t="shared" si="4"/>
        <v>-0.45454545454545453</v>
      </c>
      <c r="L39" s="23">
        <v>600</v>
      </c>
      <c r="M39" s="62">
        <f t="shared" si="27"/>
        <v>0</v>
      </c>
      <c r="N39" s="62">
        <f t="shared" ref="N39:N41" si="28">M39/I39</f>
        <v>0</v>
      </c>
    </row>
    <row r="40" spans="2:15" ht="25.5">
      <c r="B40" s="8" t="s">
        <v>35</v>
      </c>
      <c r="C40" s="6">
        <v>377.8</v>
      </c>
      <c r="D40" s="18">
        <v>217.7</v>
      </c>
      <c r="E40" s="20">
        <f t="shared" si="0"/>
        <v>0.57623080995235565</v>
      </c>
      <c r="F40" s="23">
        <v>967.3</v>
      </c>
      <c r="G40" s="7">
        <f t="shared" si="1"/>
        <v>589.5</v>
      </c>
      <c r="H40" s="52">
        <f t="shared" si="2"/>
        <v>1.5603493912122817</v>
      </c>
      <c r="I40" s="23">
        <v>424.6</v>
      </c>
      <c r="J40" s="26">
        <f t="shared" si="3"/>
        <v>-542.69999999999993</v>
      </c>
      <c r="K40" s="91">
        <f t="shared" si="4"/>
        <v>-0.5610462111030704</v>
      </c>
      <c r="L40" s="23">
        <v>424.6</v>
      </c>
      <c r="M40" s="62">
        <f t="shared" si="27"/>
        <v>0</v>
      </c>
      <c r="N40" s="62">
        <f t="shared" si="28"/>
        <v>0</v>
      </c>
    </row>
    <row r="41" spans="2:15">
      <c r="B41" s="8" t="s">
        <v>36</v>
      </c>
      <c r="C41" s="6">
        <v>7365.1</v>
      </c>
      <c r="D41" s="18">
        <v>6580.9</v>
      </c>
      <c r="E41" s="20">
        <f t="shared" si="0"/>
        <v>0.89352486727946656</v>
      </c>
      <c r="F41" s="23">
        <v>3600.8</v>
      </c>
      <c r="G41" s="7">
        <f t="shared" si="1"/>
        <v>-3764.3</v>
      </c>
      <c r="H41" s="52">
        <f t="shared" si="2"/>
        <v>-0.51109964562599286</v>
      </c>
      <c r="I41" s="23">
        <v>3600.8</v>
      </c>
      <c r="J41" s="49">
        <f t="shared" si="3"/>
        <v>0</v>
      </c>
      <c r="K41" s="94">
        <f t="shared" si="4"/>
        <v>0</v>
      </c>
      <c r="L41" s="23">
        <v>3600.8</v>
      </c>
      <c r="M41" s="62">
        <f t="shared" si="27"/>
        <v>0</v>
      </c>
      <c r="N41" s="62">
        <f t="shared" si="28"/>
        <v>0</v>
      </c>
    </row>
    <row r="42" spans="2:15">
      <c r="B42" s="8" t="s">
        <v>37</v>
      </c>
      <c r="C42" s="6">
        <v>80</v>
      </c>
      <c r="D42" s="66">
        <v>0</v>
      </c>
      <c r="E42" s="67">
        <f t="shared" ref="E42" si="29">D42/C42</f>
        <v>0</v>
      </c>
      <c r="F42" s="23">
        <v>220</v>
      </c>
      <c r="G42" s="7">
        <f t="shared" si="1"/>
        <v>140</v>
      </c>
      <c r="H42" s="52">
        <f t="shared" si="2"/>
        <v>1.75</v>
      </c>
      <c r="I42" s="61">
        <v>0</v>
      </c>
      <c r="J42" s="7">
        <f>I42-F42</f>
        <v>-220</v>
      </c>
      <c r="K42" s="52">
        <f t="shared" si="4"/>
        <v>-1</v>
      </c>
      <c r="L42" s="61">
        <v>0</v>
      </c>
      <c r="M42" s="62">
        <f t="shared" ref="M42:M43" si="30">L42-I42</f>
        <v>0</v>
      </c>
      <c r="N42" s="62">
        <v>0</v>
      </c>
    </row>
    <row r="43" spans="2:15" ht="25.5">
      <c r="B43" s="8" t="s">
        <v>38</v>
      </c>
      <c r="C43" s="6">
        <v>611.9</v>
      </c>
      <c r="D43" s="70">
        <v>461.9</v>
      </c>
      <c r="E43" s="71">
        <f t="shared" si="0"/>
        <v>0.75486190554012089</v>
      </c>
      <c r="F43" s="23">
        <v>512.70000000000005</v>
      </c>
      <c r="G43" s="7">
        <f t="shared" si="1"/>
        <v>-99.199999999999932</v>
      </c>
      <c r="H43" s="52">
        <f t="shared" si="2"/>
        <v>-0.16211799313613326</v>
      </c>
      <c r="I43" s="23">
        <v>512</v>
      </c>
      <c r="J43" s="26">
        <f t="shared" si="3"/>
        <v>-0.70000000000004547</v>
      </c>
      <c r="K43" s="91">
        <f t="shared" si="4"/>
        <v>-1.3653208503999325E-3</v>
      </c>
      <c r="L43" s="23">
        <v>512</v>
      </c>
      <c r="M43" s="62">
        <f t="shared" si="30"/>
        <v>0</v>
      </c>
      <c r="N43" s="62">
        <f t="shared" ref="N43" si="31">M43/I43</f>
        <v>0</v>
      </c>
    </row>
    <row r="44" spans="2:15" ht="51">
      <c r="B44" s="8" t="s">
        <v>39</v>
      </c>
      <c r="C44" s="6">
        <v>50853.7</v>
      </c>
      <c r="D44" s="18">
        <v>41952.2</v>
      </c>
      <c r="E44" s="20">
        <f t="shared" si="0"/>
        <v>0.82495865590900952</v>
      </c>
      <c r="F44" s="23">
        <v>54870.9</v>
      </c>
      <c r="G44" s="7">
        <f t="shared" si="1"/>
        <v>4017.2000000000044</v>
      </c>
      <c r="H44" s="52">
        <f t="shared" si="2"/>
        <v>7.8995235351606755E-2</v>
      </c>
      <c r="I44" s="23">
        <v>65721.600000000006</v>
      </c>
      <c r="J44" s="26">
        <f t="shared" si="3"/>
        <v>10850.700000000004</v>
      </c>
      <c r="K44" s="91">
        <f t="shared" si="4"/>
        <v>0.19774962685139125</v>
      </c>
      <c r="L44" s="23">
        <v>63039.3</v>
      </c>
      <c r="M44" s="7">
        <f t="shared" si="5"/>
        <v>-2682.3000000000029</v>
      </c>
      <c r="N44" s="53">
        <f t="shared" si="6"/>
        <v>-4.0813066023955638E-2</v>
      </c>
    </row>
    <row r="45" spans="2:15">
      <c r="B45" s="8" t="s">
        <v>40</v>
      </c>
      <c r="C45" s="6">
        <v>46897.8</v>
      </c>
      <c r="D45" s="18">
        <v>42923</v>
      </c>
      <c r="E45" s="20">
        <f t="shared" si="0"/>
        <v>0.91524549125971788</v>
      </c>
      <c r="F45" s="61">
        <v>0</v>
      </c>
      <c r="G45" s="7">
        <f t="shared" si="1"/>
        <v>-46897.8</v>
      </c>
      <c r="H45" s="52">
        <f t="shared" si="2"/>
        <v>-1</v>
      </c>
      <c r="I45" s="61">
        <v>0</v>
      </c>
      <c r="J45" s="68">
        <f>I45-F45</f>
        <v>0</v>
      </c>
      <c r="K45" s="69">
        <v>0</v>
      </c>
      <c r="L45" s="61">
        <v>0</v>
      </c>
      <c r="M45" s="62">
        <f t="shared" ref="M45:M46" si="32">L45-I45</f>
        <v>0</v>
      </c>
      <c r="N45" s="62">
        <v>0</v>
      </c>
    </row>
    <row r="46" spans="2:15" ht="25.5">
      <c r="B46" s="8" t="s">
        <v>41</v>
      </c>
      <c r="C46" s="6">
        <v>378.8</v>
      </c>
      <c r="D46" s="18">
        <v>78.8</v>
      </c>
      <c r="E46" s="20">
        <f t="shared" si="0"/>
        <v>0.20802534318901794</v>
      </c>
      <c r="F46" s="61">
        <v>0</v>
      </c>
      <c r="G46" s="7">
        <f t="shared" si="1"/>
        <v>-378.8</v>
      </c>
      <c r="H46" s="52">
        <f t="shared" si="2"/>
        <v>-1</v>
      </c>
      <c r="I46" s="61">
        <v>0</v>
      </c>
      <c r="J46" s="68">
        <f>I46-F46</f>
        <v>0</v>
      </c>
      <c r="K46" s="69">
        <v>0</v>
      </c>
      <c r="L46" s="61">
        <v>0</v>
      </c>
      <c r="M46" s="62">
        <f t="shared" si="32"/>
        <v>0</v>
      </c>
      <c r="N46" s="62">
        <v>0</v>
      </c>
    </row>
    <row r="47" spans="2:15" ht="38.25">
      <c r="B47" s="8" t="s">
        <v>42</v>
      </c>
      <c r="C47" s="6">
        <v>20605.2</v>
      </c>
      <c r="D47" s="18">
        <v>10978.8</v>
      </c>
      <c r="E47" s="20">
        <f t="shared" si="0"/>
        <v>0.53281695882592739</v>
      </c>
      <c r="F47" s="23">
        <v>20408</v>
      </c>
      <c r="G47" s="7">
        <f t="shared" si="1"/>
        <v>-197.20000000000073</v>
      </c>
      <c r="H47" s="52">
        <f t="shared" si="2"/>
        <v>-9.5703997049288881E-3</v>
      </c>
      <c r="I47" s="23">
        <v>14169.8</v>
      </c>
      <c r="J47" s="26">
        <f t="shared" si="3"/>
        <v>-6238.2000000000007</v>
      </c>
      <c r="K47" s="91">
        <f t="shared" si="4"/>
        <v>-0.30567424539396321</v>
      </c>
      <c r="L47" s="51">
        <v>0</v>
      </c>
      <c r="M47" s="7">
        <f t="shared" si="5"/>
        <v>-14169.8</v>
      </c>
      <c r="N47" s="53">
        <f t="shared" si="6"/>
        <v>-1</v>
      </c>
    </row>
    <row r="48" spans="2:15" ht="25.5">
      <c r="B48" s="29" t="s">
        <v>43</v>
      </c>
      <c r="C48" s="6">
        <v>8738.9</v>
      </c>
      <c r="D48" s="66">
        <v>0</v>
      </c>
      <c r="E48" s="67">
        <f t="shared" ref="E48" si="33">D48/C48</f>
        <v>0</v>
      </c>
      <c r="F48" s="23">
        <v>126001</v>
      </c>
      <c r="G48" s="7">
        <f t="shared" si="1"/>
        <v>117262.1</v>
      </c>
      <c r="H48" s="52">
        <f t="shared" si="2"/>
        <v>13.418405062422044</v>
      </c>
      <c r="I48" s="23">
        <v>112271.5</v>
      </c>
      <c r="J48" s="26">
        <f t="shared" si="3"/>
        <v>-13729.5</v>
      </c>
      <c r="K48" s="91">
        <f t="shared" si="4"/>
        <v>-0.10896342092523076</v>
      </c>
      <c r="L48" s="23">
        <v>112271.5</v>
      </c>
      <c r="M48" s="62">
        <f t="shared" ref="M48" si="34">L48-I48</f>
        <v>0</v>
      </c>
      <c r="N48" s="62">
        <f t="shared" ref="N48" si="35">M48/I48</f>
        <v>0</v>
      </c>
    </row>
    <row r="49" spans="2:14" ht="25.5">
      <c r="B49" s="8" t="s">
        <v>44</v>
      </c>
      <c r="C49" s="6">
        <v>29483</v>
      </c>
      <c r="D49" s="18">
        <v>4079.7000000000003</v>
      </c>
      <c r="E49" s="20">
        <f t="shared" si="0"/>
        <v>0.13837465658175899</v>
      </c>
      <c r="F49" s="23">
        <v>42326.9</v>
      </c>
      <c r="G49" s="7">
        <f t="shared" si="1"/>
        <v>12843.900000000001</v>
      </c>
      <c r="H49" s="52">
        <f t="shared" si="2"/>
        <v>0.43563748600888652</v>
      </c>
      <c r="I49" s="61">
        <v>0</v>
      </c>
      <c r="J49" s="7">
        <f t="shared" si="3"/>
        <v>-42326.9</v>
      </c>
      <c r="K49" s="52">
        <f t="shared" si="4"/>
        <v>-1</v>
      </c>
      <c r="L49" s="61">
        <v>0</v>
      </c>
      <c r="M49" s="62">
        <f t="shared" ref="M49:M51" si="36">L49-I49</f>
        <v>0</v>
      </c>
      <c r="N49" s="62">
        <v>0</v>
      </c>
    </row>
    <row r="50" spans="2:14">
      <c r="B50" s="8" t="s">
        <v>45</v>
      </c>
      <c r="C50" s="6">
        <v>480</v>
      </c>
      <c r="D50" s="19">
        <v>349.8</v>
      </c>
      <c r="E50" s="21">
        <f t="shared" si="0"/>
        <v>0.72875000000000001</v>
      </c>
      <c r="F50" s="23">
        <v>481</v>
      </c>
      <c r="G50" s="7">
        <f t="shared" si="1"/>
        <v>1</v>
      </c>
      <c r="H50" s="52">
        <f t="shared" si="2"/>
        <v>2.0833333333333333E-3</v>
      </c>
      <c r="I50" s="23">
        <v>480</v>
      </c>
      <c r="J50" s="26">
        <f t="shared" si="3"/>
        <v>-1</v>
      </c>
      <c r="K50" s="91">
        <f t="shared" si="4"/>
        <v>-2.0790020790020791E-3</v>
      </c>
      <c r="L50" s="23">
        <v>480</v>
      </c>
      <c r="M50" s="62">
        <f t="shared" si="36"/>
        <v>0</v>
      </c>
      <c r="N50" s="62">
        <f t="shared" ref="N50:N51" si="37">M50/I50</f>
        <v>0</v>
      </c>
    </row>
    <row r="51" spans="2:14" ht="25.5">
      <c r="B51" s="8" t="s">
        <v>46</v>
      </c>
      <c r="C51" s="6">
        <v>3788</v>
      </c>
      <c r="D51" s="19">
        <v>2086.1999999999998</v>
      </c>
      <c r="E51" s="21">
        <f t="shared" si="0"/>
        <v>0.55073917634635683</v>
      </c>
      <c r="F51" s="23">
        <v>2688</v>
      </c>
      <c r="G51" s="7">
        <f t="shared" si="1"/>
        <v>-1100</v>
      </c>
      <c r="H51" s="52">
        <f t="shared" si="2"/>
        <v>-0.29039070749736007</v>
      </c>
      <c r="I51" s="23">
        <v>2988</v>
      </c>
      <c r="J51" s="26">
        <f t="shared" si="3"/>
        <v>300</v>
      </c>
      <c r="K51" s="91">
        <f t="shared" si="4"/>
        <v>0.11160714285714286</v>
      </c>
      <c r="L51" s="23">
        <v>2988</v>
      </c>
      <c r="M51" s="62">
        <f t="shared" si="36"/>
        <v>0</v>
      </c>
      <c r="N51" s="62">
        <f t="shared" si="37"/>
        <v>0</v>
      </c>
    </row>
    <row r="52" spans="2:14">
      <c r="B52" s="8" t="s">
        <v>47</v>
      </c>
      <c r="C52" s="6">
        <v>100</v>
      </c>
      <c r="D52" s="66">
        <v>0</v>
      </c>
      <c r="E52" s="67">
        <f t="shared" ref="E52" si="38">D52/C52</f>
        <v>0</v>
      </c>
      <c r="F52" s="61">
        <v>0</v>
      </c>
      <c r="G52" s="7">
        <f t="shared" si="1"/>
        <v>-100</v>
      </c>
      <c r="H52" s="52">
        <f t="shared" si="2"/>
        <v>-1</v>
      </c>
      <c r="I52" s="61">
        <v>0</v>
      </c>
      <c r="J52" s="68">
        <f>I52-F52</f>
        <v>0</v>
      </c>
      <c r="K52" s="69">
        <v>0</v>
      </c>
      <c r="L52" s="61">
        <v>0</v>
      </c>
      <c r="M52" s="62">
        <f t="shared" ref="M52:M54" si="39">L52-I52</f>
        <v>0</v>
      </c>
      <c r="N52" s="62">
        <v>0</v>
      </c>
    </row>
    <row r="53" spans="2:14" ht="25.5">
      <c r="B53" s="8" t="s">
        <v>48</v>
      </c>
      <c r="C53" s="6">
        <v>40</v>
      </c>
      <c r="D53" s="18">
        <v>14.6</v>
      </c>
      <c r="E53" s="20">
        <f t="shared" si="0"/>
        <v>0.36499999999999999</v>
      </c>
      <c r="F53" s="23">
        <v>40</v>
      </c>
      <c r="G53" s="68">
        <f t="shared" ref="G53:G54" si="40">F53-C53</f>
        <v>0</v>
      </c>
      <c r="H53" s="69">
        <v>0</v>
      </c>
      <c r="I53" s="23">
        <v>40</v>
      </c>
      <c r="J53" s="49">
        <f t="shared" ref="J53:J54" si="41">I53-F53</f>
        <v>0</v>
      </c>
      <c r="K53" s="94">
        <f t="shared" ref="K53:K54" si="42">J53/F53</f>
        <v>0</v>
      </c>
      <c r="L53" s="23">
        <v>40</v>
      </c>
      <c r="M53" s="62">
        <f t="shared" si="39"/>
        <v>0</v>
      </c>
      <c r="N53" s="62">
        <f t="shared" ref="N53:N54" si="43">M53/I53</f>
        <v>0</v>
      </c>
    </row>
    <row r="54" spans="2:14" ht="25.5">
      <c r="B54" s="8" t="s">
        <v>49</v>
      </c>
      <c r="C54" s="6">
        <v>541</v>
      </c>
      <c r="D54" s="18">
        <v>107.5</v>
      </c>
      <c r="E54" s="20">
        <f t="shared" si="0"/>
        <v>0.19870609981515711</v>
      </c>
      <c r="F54" s="23">
        <v>541</v>
      </c>
      <c r="G54" s="68">
        <f t="shared" si="40"/>
        <v>0</v>
      </c>
      <c r="H54" s="69">
        <v>0</v>
      </c>
      <c r="I54" s="23">
        <v>541</v>
      </c>
      <c r="J54" s="49">
        <f t="shared" si="41"/>
        <v>0</v>
      </c>
      <c r="K54" s="94">
        <f t="shared" si="42"/>
        <v>0</v>
      </c>
      <c r="L54" s="23">
        <v>541</v>
      </c>
      <c r="M54" s="62">
        <f t="shared" si="39"/>
        <v>0</v>
      </c>
      <c r="N54" s="62">
        <f t="shared" si="43"/>
        <v>0</v>
      </c>
    </row>
    <row r="55" spans="2:14" ht="51">
      <c r="B55" s="8" t="s">
        <v>50</v>
      </c>
      <c r="C55" s="6">
        <v>10389.6</v>
      </c>
      <c r="D55" s="18">
        <v>8221.7000000000007</v>
      </c>
      <c r="E55" s="20">
        <f t="shared" si="0"/>
        <v>0.7913394163394164</v>
      </c>
      <c r="F55" s="23">
        <v>9106</v>
      </c>
      <c r="G55" s="7">
        <f t="shared" si="1"/>
        <v>-1283.6000000000004</v>
      </c>
      <c r="H55" s="52">
        <f t="shared" si="2"/>
        <v>-0.12354662354662357</v>
      </c>
      <c r="I55" s="23">
        <v>8500</v>
      </c>
      <c r="J55" s="26">
        <f t="shared" si="3"/>
        <v>-606</v>
      </c>
      <c r="K55" s="91">
        <f t="shared" si="4"/>
        <v>-6.6549527783878765E-2</v>
      </c>
      <c r="L55" s="23">
        <v>7000</v>
      </c>
      <c r="M55" s="7">
        <f t="shared" si="5"/>
        <v>-1500</v>
      </c>
      <c r="N55" s="53">
        <f t="shared" si="6"/>
        <v>-0.17647058823529413</v>
      </c>
    </row>
    <row r="56" spans="2:14" ht="38.25">
      <c r="B56" s="8" t="s">
        <v>51</v>
      </c>
      <c r="C56" s="6">
        <v>98.4</v>
      </c>
      <c r="D56" s="19">
        <v>98.4</v>
      </c>
      <c r="E56" s="21">
        <f t="shared" si="0"/>
        <v>1</v>
      </c>
      <c r="F56" s="61">
        <v>0</v>
      </c>
      <c r="G56" s="7">
        <f t="shared" si="1"/>
        <v>-98.4</v>
      </c>
      <c r="H56" s="52">
        <f t="shared" si="2"/>
        <v>-1</v>
      </c>
      <c r="I56" s="61">
        <v>0</v>
      </c>
      <c r="J56" s="68">
        <f>I56-F56</f>
        <v>0</v>
      </c>
      <c r="K56" s="69">
        <v>0</v>
      </c>
      <c r="L56" s="61">
        <v>0</v>
      </c>
      <c r="M56" s="62">
        <f t="shared" ref="M56:M59" si="44">L56-I56</f>
        <v>0</v>
      </c>
      <c r="N56" s="62">
        <v>0</v>
      </c>
    </row>
    <row r="57" spans="2:14" ht="38.25">
      <c r="B57" s="8" t="s">
        <v>52</v>
      </c>
      <c r="C57" s="6">
        <v>8792.9</v>
      </c>
      <c r="D57" s="19">
        <v>8792.9</v>
      </c>
      <c r="E57" s="21">
        <f t="shared" ref="E57:E111" si="45">D57/C57</f>
        <v>1</v>
      </c>
      <c r="F57" s="61">
        <v>0</v>
      </c>
      <c r="G57" s="7">
        <f t="shared" ref="G57:G111" si="46">F57-C57</f>
        <v>-8792.9</v>
      </c>
      <c r="H57" s="52">
        <f t="shared" ref="H57:H111" si="47">G57/C57</f>
        <v>-1</v>
      </c>
      <c r="I57" s="61">
        <v>0</v>
      </c>
      <c r="J57" s="68">
        <f>I57-F57</f>
        <v>0</v>
      </c>
      <c r="K57" s="69">
        <v>0</v>
      </c>
      <c r="L57" s="61">
        <v>0</v>
      </c>
      <c r="M57" s="62">
        <f t="shared" si="44"/>
        <v>0</v>
      </c>
      <c r="N57" s="62">
        <v>0</v>
      </c>
    </row>
    <row r="58" spans="2:14" ht="25.5">
      <c r="B58" s="8" t="s">
        <v>53</v>
      </c>
      <c r="C58" s="6">
        <v>3161.7</v>
      </c>
      <c r="D58" s="19">
        <v>8.1</v>
      </c>
      <c r="E58" s="21">
        <f t="shared" si="45"/>
        <v>2.5619128949615714E-3</v>
      </c>
      <c r="F58" s="61">
        <v>0</v>
      </c>
      <c r="G58" s="7">
        <f t="shared" si="46"/>
        <v>-3161.7</v>
      </c>
      <c r="H58" s="52">
        <f t="shared" si="47"/>
        <v>-1</v>
      </c>
      <c r="I58" s="61">
        <v>0</v>
      </c>
      <c r="J58" s="68">
        <f>I58-F58</f>
        <v>0</v>
      </c>
      <c r="K58" s="69">
        <v>0</v>
      </c>
      <c r="L58" s="61">
        <v>0</v>
      </c>
      <c r="M58" s="62">
        <f t="shared" si="44"/>
        <v>0</v>
      </c>
      <c r="N58" s="62">
        <v>0</v>
      </c>
    </row>
    <row r="59" spans="2:14" ht="51">
      <c r="B59" s="8" t="s">
        <v>54</v>
      </c>
      <c r="C59" s="6">
        <v>21125.4</v>
      </c>
      <c r="D59" s="19">
        <v>11495.1</v>
      </c>
      <c r="E59" s="21">
        <f t="shared" si="45"/>
        <v>0.54413644238688974</v>
      </c>
      <c r="F59" s="23">
        <v>29918.3</v>
      </c>
      <c r="G59" s="7">
        <f t="shared" si="46"/>
        <v>8792.8999999999978</v>
      </c>
      <c r="H59" s="52">
        <f t="shared" si="47"/>
        <v>0.41622407149687091</v>
      </c>
      <c r="I59" s="23">
        <v>29918.3</v>
      </c>
      <c r="J59" s="49">
        <f t="shared" ref="J59" si="48">I59-F59</f>
        <v>0</v>
      </c>
      <c r="K59" s="94">
        <f t="shared" ref="K59" si="49">J59/F59</f>
        <v>0</v>
      </c>
      <c r="L59" s="23">
        <v>29918.3</v>
      </c>
      <c r="M59" s="62">
        <f t="shared" si="44"/>
        <v>0</v>
      </c>
      <c r="N59" s="62">
        <f t="shared" ref="N59" si="50">M59/I59</f>
        <v>0</v>
      </c>
    </row>
    <row r="60" spans="2:14">
      <c r="B60" s="8" t="s">
        <v>55</v>
      </c>
      <c r="C60" s="6">
        <v>846.8</v>
      </c>
      <c r="D60" s="19">
        <v>846.7</v>
      </c>
      <c r="E60" s="21">
        <f t="shared" si="45"/>
        <v>0.99988190836088819</v>
      </c>
      <c r="F60" s="61">
        <v>0</v>
      </c>
      <c r="G60" s="7">
        <f t="shared" si="46"/>
        <v>-846.8</v>
      </c>
      <c r="H60" s="52">
        <f t="shared" si="47"/>
        <v>-1</v>
      </c>
      <c r="I60" s="61">
        <v>0</v>
      </c>
      <c r="J60" s="68">
        <f>I60-F60</f>
        <v>0</v>
      </c>
      <c r="K60" s="69">
        <v>0</v>
      </c>
      <c r="L60" s="61">
        <v>0</v>
      </c>
      <c r="M60" s="62">
        <f t="shared" ref="M60:M111" si="51">L60-I60</f>
        <v>0</v>
      </c>
      <c r="N60" s="62">
        <v>0</v>
      </c>
    </row>
    <row r="61" spans="2:14" ht="76.5">
      <c r="B61" s="8" t="s">
        <v>56</v>
      </c>
      <c r="C61" s="6">
        <v>16640.099999999999</v>
      </c>
      <c r="D61" s="18">
        <v>16640.099999999999</v>
      </c>
      <c r="E61" s="20">
        <f t="shared" si="45"/>
        <v>1</v>
      </c>
      <c r="F61" s="61">
        <v>0</v>
      </c>
      <c r="G61" s="7">
        <f t="shared" si="46"/>
        <v>-16640.099999999999</v>
      </c>
      <c r="H61" s="52">
        <f t="shared" si="47"/>
        <v>-1</v>
      </c>
      <c r="I61" s="61">
        <v>0</v>
      </c>
      <c r="J61" s="68">
        <f>I61-F61</f>
        <v>0</v>
      </c>
      <c r="K61" s="69">
        <v>0</v>
      </c>
      <c r="L61" s="61">
        <v>0</v>
      </c>
      <c r="M61" s="62">
        <f t="shared" si="51"/>
        <v>0</v>
      </c>
      <c r="N61" s="62">
        <v>0</v>
      </c>
    </row>
    <row r="62" spans="2:14" ht="63.75">
      <c r="B62" s="8" t="s">
        <v>57</v>
      </c>
      <c r="C62" s="6">
        <v>514.6</v>
      </c>
      <c r="D62" s="18">
        <v>514.6</v>
      </c>
      <c r="E62" s="20">
        <f t="shared" si="45"/>
        <v>1</v>
      </c>
      <c r="F62" s="61">
        <v>0</v>
      </c>
      <c r="G62" s="7">
        <f t="shared" si="46"/>
        <v>-514.6</v>
      </c>
      <c r="H62" s="52">
        <f t="shared" si="47"/>
        <v>-1</v>
      </c>
      <c r="I62" s="61">
        <v>0</v>
      </c>
      <c r="J62" s="68">
        <f>I62-F62</f>
        <v>0</v>
      </c>
      <c r="K62" s="69">
        <v>0</v>
      </c>
      <c r="L62" s="61">
        <v>0</v>
      </c>
      <c r="M62" s="62">
        <f t="shared" si="51"/>
        <v>0</v>
      </c>
      <c r="N62" s="62">
        <v>0</v>
      </c>
    </row>
    <row r="63" spans="2:14" ht="102">
      <c r="B63" s="8" t="s">
        <v>58</v>
      </c>
      <c r="C63" s="6">
        <v>20447.3</v>
      </c>
      <c r="D63" s="19">
        <v>20447.3</v>
      </c>
      <c r="E63" s="21">
        <f t="shared" si="45"/>
        <v>1</v>
      </c>
      <c r="F63" s="61">
        <v>0</v>
      </c>
      <c r="G63" s="7">
        <f t="shared" si="46"/>
        <v>-20447.3</v>
      </c>
      <c r="H63" s="52">
        <f t="shared" si="47"/>
        <v>-1</v>
      </c>
      <c r="I63" s="61">
        <v>0</v>
      </c>
      <c r="J63" s="68">
        <f>I63-F63</f>
        <v>0</v>
      </c>
      <c r="K63" s="69">
        <v>0</v>
      </c>
      <c r="L63" s="61">
        <v>0</v>
      </c>
      <c r="M63" s="62">
        <f t="shared" si="51"/>
        <v>0</v>
      </c>
      <c r="N63" s="62">
        <v>0</v>
      </c>
    </row>
    <row r="64" spans="2:14" ht="102">
      <c r="B64" s="8" t="s">
        <v>59</v>
      </c>
      <c r="C64" s="6">
        <v>632.4</v>
      </c>
      <c r="D64" s="19">
        <v>632.4</v>
      </c>
      <c r="E64" s="21">
        <f t="shared" si="45"/>
        <v>1</v>
      </c>
      <c r="F64" s="61">
        <v>0</v>
      </c>
      <c r="G64" s="7">
        <f t="shared" si="46"/>
        <v>-632.4</v>
      </c>
      <c r="H64" s="52">
        <f t="shared" si="47"/>
        <v>-1</v>
      </c>
      <c r="I64" s="61">
        <v>0</v>
      </c>
      <c r="J64" s="68">
        <f>I64-F64</f>
        <v>0</v>
      </c>
      <c r="K64" s="69">
        <v>0</v>
      </c>
      <c r="L64" s="61">
        <v>0</v>
      </c>
      <c r="M64" s="62">
        <f t="shared" si="51"/>
        <v>0</v>
      </c>
      <c r="N64" s="62">
        <v>0</v>
      </c>
    </row>
    <row r="65" spans="2:14" ht="25.5">
      <c r="B65" s="8" t="s">
        <v>60</v>
      </c>
      <c r="C65" s="6">
        <v>19312.900000000001</v>
      </c>
      <c r="D65" s="66">
        <v>0</v>
      </c>
      <c r="E65" s="67">
        <f t="shared" si="45"/>
        <v>0</v>
      </c>
      <c r="F65" s="23">
        <v>30000</v>
      </c>
      <c r="G65" s="7">
        <f t="shared" si="46"/>
        <v>10687.099999999999</v>
      </c>
      <c r="H65" s="52">
        <f t="shared" si="47"/>
        <v>0.55336588497843398</v>
      </c>
      <c r="I65" s="61">
        <v>0</v>
      </c>
      <c r="J65" s="7">
        <f t="shared" ref="J65:J114" si="52">I65-F65</f>
        <v>-30000</v>
      </c>
      <c r="K65" s="52">
        <f t="shared" ref="K65:K114" si="53">J65/F65</f>
        <v>-1</v>
      </c>
      <c r="L65" s="61">
        <v>0</v>
      </c>
      <c r="M65" s="62">
        <f t="shared" si="51"/>
        <v>0</v>
      </c>
      <c r="N65" s="62">
        <v>0</v>
      </c>
    </row>
    <row r="66" spans="2:14">
      <c r="B66" s="8" t="s">
        <v>61</v>
      </c>
      <c r="C66" s="6">
        <v>1207.0999999999999</v>
      </c>
      <c r="D66" s="19">
        <v>166.5</v>
      </c>
      <c r="E66" s="21">
        <f t="shared" si="45"/>
        <v>0.13793389114406429</v>
      </c>
      <c r="F66" s="23">
        <v>937.5</v>
      </c>
      <c r="G66" s="7">
        <f t="shared" si="46"/>
        <v>-269.59999999999991</v>
      </c>
      <c r="H66" s="52">
        <f t="shared" si="47"/>
        <v>-0.2233452075221605</v>
      </c>
      <c r="I66" s="61">
        <v>0</v>
      </c>
      <c r="J66" s="7">
        <f t="shared" si="52"/>
        <v>-937.5</v>
      </c>
      <c r="K66" s="52">
        <f t="shared" si="53"/>
        <v>-1</v>
      </c>
      <c r="L66" s="61">
        <v>0</v>
      </c>
      <c r="M66" s="62">
        <f t="shared" si="51"/>
        <v>0</v>
      </c>
      <c r="N66" s="62">
        <v>0</v>
      </c>
    </row>
    <row r="67" spans="2:14" ht="25.5">
      <c r="B67" s="8" t="s">
        <v>62</v>
      </c>
      <c r="C67" s="6">
        <v>207.4</v>
      </c>
      <c r="D67" s="19">
        <v>207.4</v>
      </c>
      <c r="E67" s="21">
        <f t="shared" si="45"/>
        <v>1</v>
      </c>
      <c r="F67" s="61">
        <v>0</v>
      </c>
      <c r="G67" s="7">
        <f t="shared" si="46"/>
        <v>-207.4</v>
      </c>
      <c r="H67" s="52">
        <f t="shared" si="47"/>
        <v>-1</v>
      </c>
      <c r="I67" s="61">
        <v>0</v>
      </c>
      <c r="J67" s="68">
        <f>I67-F67</f>
        <v>0</v>
      </c>
      <c r="K67" s="69">
        <v>0</v>
      </c>
      <c r="L67" s="61">
        <v>0</v>
      </c>
      <c r="M67" s="62">
        <f t="shared" si="51"/>
        <v>0</v>
      </c>
      <c r="N67" s="62">
        <v>0</v>
      </c>
    </row>
    <row r="68" spans="2:14" ht="25.5">
      <c r="B68" s="8" t="s">
        <v>63</v>
      </c>
      <c r="C68" s="6">
        <v>3240</v>
      </c>
      <c r="D68" s="66">
        <v>0</v>
      </c>
      <c r="E68" s="67">
        <f t="shared" si="45"/>
        <v>0</v>
      </c>
      <c r="F68" s="61">
        <v>0</v>
      </c>
      <c r="G68" s="7">
        <f t="shared" si="46"/>
        <v>-3240</v>
      </c>
      <c r="H68" s="52">
        <f t="shared" si="47"/>
        <v>-1</v>
      </c>
      <c r="I68" s="61">
        <v>0</v>
      </c>
      <c r="J68" s="68">
        <f>I68-F68</f>
        <v>0</v>
      </c>
      <c r="K68" s="69">
        <v>0</v>
      </c>
      <c r="L68" s="61">
        <v>0</v>
      </c>
      <c r="M68" s="62">
        <f t="shared" si="51"/>
        <v>0</v>
      </c>
      <c r="N68" s="62">
        <v>0</v>
      </c>
    </row>
    <row r="69" spans="2:14">
      <c r="B69" s="8" t="s">
        <v>64</v>
      </c>
      <c r="C69" s="6">
        <v>21895.5</v>
      </c>
      <c r="D69" s="18">
        <v>19234.400000000001</v>
      </c>
      <c r="E69" s="20">
        <f t="shared" si="45"/>
        <v>0.87846361124431971</v>
      </c>
      <c r="F69" s="23">
        <v>5545.3</v>
      </c>
      <c r="G69" s="7">
        <f t="shared" si="46"/>
        <v>-16350.2</v>
      </c>
      <c r="H69" s="52">
        <f t="shared" si="47"/>
        <v>-0.74673791418327973</v>
      </c>
      <c r="I69" s="23">
        <v>5545.3</v>
      </c>
      <c r="J69" s="49">
        <f t="shared" ref="J69:J71" si="54">I69-F69</f>
        <v>0</v>
      </c>
      <c r="K69" s="94">
        <f t="shared" ref="K69:K71" si="55">J69/F69</f>
        <v>0</v>
      </c>
      <c r="L69" s="23">
        <v>5545.3</v>
      </c>
      <c r="M69" s="62">
        <f t="shared" si="51"/>
        <v>0</v>
      </c>
      <c r="N69" s="62">
        <f t="shared" ref="N69:N71" si="56">M69/I69</f>
        <v>0</v>
      </c>
    </row>
    <row r="70" spans="2:14">
      <c r="B70" s="8" t="s">
        <v>65</v>
      </c>
      <c r="C70" s="6">
        <v>32940.199999999997</v>
      </c>
      <c r="D70" s="19">
        <v>29657</v>
      </c>
      <c r="E70" s="21">
        <f t="shared" si="45"/>
        <v>0.90032847402262284</v>
      </c>
      <c r="F70" s="23">
        <v>4500.6000000000004</v>
      </c>
      <c r="G70" s="7">
        <f t="shared" si="46"/>
        <v>-28439.599999999999</v>
      </c>
      <c r="H70" s="52">
        <f t="shared" si="47"/>
        <v>-0.86337059277114292</v>
      </c>
      <c r="I70" s="23">
        <v>4500.6000000000004</v>
      </c>
      <c r="J70" s="49">
        <f t="shared" si="54"/>
        <v>0</v>
      </c>
      <c r="K70" s="94">
        <f t="shared" si="55"/>
        <v>0</v>
      </c>
      <c r="L70" s="23">
        <v>4500.6000000000004</v>
      </c>
      <c r="M70" s="62">
        <f t="shared" si="51"/>
        <v>0</v>
      </c>
      <c r="N70" s="62">
        <f t="shared" si="56"/>
        <v>0</v>
      </c>
    </row>
    <row r="71" spans="2:14">
      <c r="B71" s="8" t="s">
        <v>66</v>
      </c>
      <c r="C71" s="6">
        <v>1433.6</v>
      </c>
      <c r="D71" s="19">
        <v>1057.9000000000001</v>
      </c>
      <c r="E71" s="21">
        <f t="shared" si="45"/>
        <v>0.73793247767857151</v>
      </c>
      <c r="F71" s="23">
        <v>506.9</v>
      </c>
      <c r="G71" s="7">
        <f t="shared" si="46"/>
        <v>-926.69999999999993</v>
      </c>
      <c r="H71" s="52">
        <f t="shared" si="47"/>
        <v>-0.6464146205357143</v>
      </c>
      <c r="I71" s="23">
        <v>506.9</v>
      </c>
      <c r="J71" s="49">
        <f t="shared" si="54"/>
        <v>0</v>
      </c>
      <c r="K71" s="94">
        <f t="shared" si="55"/>
        <v>0</v>
      </c>
      <c r="L71" s="23">
        <v>506.9</v>
      </c>
      <c r="M71" s="62">
        <f t="shared" si="51"/>
        <v>0</v>
      </c>
      <c r="N71" s="62">
        <f t="shared" si="56"/>
        <v>0</v>
      </c>
    </row>
    <row r="72" spans="2:14">
      <c r="B72" s="8" t="s">
        <v>67</v>
      </c>
      <c r="C72" s="6">
        <v>17274.5</v>
      </c>
      <c r="D72" s="19">
        <v>17274.5</v>
      </c>
      <c r="E72" s="21">
        <f t="shared" si="45"/>
        <v>1</v>
      </c>
      <c r="F72" s="61">
        <v>0</v>
      </c>
      <c r="G72" s="7">
        <f t="shared" si="46"/>
        <v>-17274.5</v>
      </c>
      <c r="H72" s="52">
        <f t="shared" si="47"/>
        <v>-1</v>
      </c>
      <c r="I72" s="61">
        <v>0</v>
      </c>
      <c r="J72" s="68">
        <f>I72-F72</f>
        <v>0</v>
      </c>
      <c r="K72" s="69">
        <v>0</v>
      </c>
      <c r="L72" s="61">
        <v>0</v>
      </c>
      <c r="M72" s="62">
        <f t="shared" si="51"/>
        <v>0</v>
      </c>
      <c r="N72" s="62">
        <v>0</v>
      </c>
    </row>
    <row r="73" spans="2:14" ht="25.5">
      <c r="B73" s="8" t="s">
        <v>68</v>
      </c>
      <c r="C73" s="6">
        <v>1806.6</v>
      </c>
      <c r="D73" s="18">
        <v>1651.4</v>
      </c>
      <c r="E73" s="20">
        <f t="shared" si="45"/>
        <v>0.91409277095095764</v>
      </c>
      <c r="F73" s="23">
        <v>446.9</v>
      </c>
      <c r="G73" s="7">
        <f t="shared" si="46"/>
        <v>-1359.6999999999998</v>
      </c>
      <c r="H73" s="52">
        <f t="shared" si="47"/>
        <v>-0.75262924831174571</v>
      </c>
      <c r="I73" s="23">
        <v>446.9</v>
      </c>
      <c r="J73" s="49">
        <f t="shared" ref="J73" si="57">I73-F73</f>
        <v>0</v>
      </c>
      <c r="K73" s="94">
        <f t="shared" ref="K73" si="58">J73/F73</f>
        <v>0</v>
      </c>
      <c r="L73" s="23">
        <v>446.9</v>
      </c>
      <c r="M73" s="62">
        <f t="shared" si="51"/>
        <v>0</v>
      </c>
      <c r="N73" s="62">
        <f t="shared" ref="N73" si="59">M73/I73</f>
        <v>0</v>
      </c>
    </row>
    <row r="74" spans="2:14" ht="25.5">
      <c r="B74" s="8" t="s">
        <v>69</v>
      </c>
      <c r="C74" s="6">
        <v>510.4</v>
      </c>
      <c r="D74" s="66">
        <v>0</v>
      </c>
      <c r="E74" s="67">
        <f t="shared" si="45"/>
        <v>0</v>
      </c>
      <c r="F74" s="61">
        <v>0</v>
      </c>
      <c r="G74" s="7">
        <f t="shared" si="46"/>
        <v>-510.4</v>
      </c>
      <c r="H74" s="52">
        <f t="shared" si="47"/>
        <v>-1</v>
      </c>
      <c r="I74" s="61">
        <v>0</v>
      </c>
      <c r="J74" s="68">
        <f>I74-F74</f>
        <v>0</v>
      </c>
      <c r="K74" s="69">
        <v>0</v>
      </c>
      <c r="L74" s="61">
        <v>0</v>
      </c>
      <c r="M74" s="62">
        <f t="shared" si="51"/>
        <v>0</v>
      </c>
      <c r="N74" s="62">
        <v>0</v>
      </c>
    </row>
    <row r="75" spans="2:14" ht="25.5">
      <c r="B75" s="8" t="s">
        <v>70</v>
      </c>
      <c r="C75" s="6">
        <v>6119.9</v>
      </c>
      <c r="D75" s="18">
        <v>4449.2</v>
      </c>
      <c r="E75" s="20">
        <f t="shared" si="45"/>
        <v>0.72700534322456256</v>
      </c>
      <c r="F75" s="61">
        <v>0</v>
      </c>
      <c r="G75" s="7">
        <f t="shared" si="46"/>
        <v>-6119.9</v>
      </c>
      <c r="H75" s="52">
        <f t="shared" si="47"/>
        <v>-1</v>
      </c>
      <c r="I75" s="61">
        <v>0</v>
      </c>
      <c r="J75" s="68">
        <f>I75-F75</f>
        <v>0</v>
      </c>
      <c r="K75" s="69">
        <v>0</v>
      </c>
      <c r="L75" s="61">
        <v>0</v>
      </c>
      <c r="M75" s="62">
        <f t="shared" si="51"/>
        <v>0</v>
      </c>
      <c r="N75" s="62">
        <v>0</v>
      </c>
    </row>
    <row r="76" spans="2:14">
      <c r="B76" s="8" t="s">
        <v>71</v>
      </c>
      <c r="C76" s="6">
        <v>8240.2000000000007</v>
      </c>
      <c r="D76" s="18">
        <v>7509.3</v>
      </c>
      <c r="E76" s="20">
        <f t="shared" si="45"/>
        <v>0.91130069658503432</v>
      </c>
      <c r="F76" s="23">
        <v>5163</v>
      </c>
      <c r="G76" s="7">
        <f t="shared" si="46"/>
        <v>-3077.2000000000007</v>
      </c>
      <c r="H76" s="52">
        <f t="shared" si="47"/>
        <v>-0.37343753792383688</v>
      </c>
      <c r="I76" s="23">
        <v>5163</v>
      </c>
      <c r="J76" s="49">
        <f t="shared" ref="J76" si="60">I76-F76</f>
        <v>0</v>
      </c>
      <c r="K76" s="94">
        <f t="shared" ref="K76" si="61">J76/F76</f>
        <v>0</v>
      </c>
      <c r="L76" s="23">
        <v>5163</v>
      </c>
      <c r="M76" s="62">
        <f t="shared" si="51"/>
        <v>0</v>
      </c>
      <c r="N76" s="62">
        <f t="shared" ref="N76" si="62">M76/I76</f>
        <v>0</v>
      </c>
    </row>
    <row r="77" spans="2:14" ht="25.5">
      <c r="B77" s="8" t="s">
        <v>72</v>
      </c>
      <c r="C77" s="6">
        <v>1819.6</v>
      </c>
      <c r="D77" s="18">
        <v>1542.3</v>
      </c>
      <c r="E77" s="20">
        <f t="shared" si="45"/>
        <v>0.84760386898219386</v>
      </c>
      <c r="F77" s="61">
        <v>0</v>
      </c>
      <c r="G77" s="7">
        <f t="shared" si="46"/>
        <v>-1819.6</v>
      </c>
      <c r="H77" s="52">
        <f t="shared" si="47"/>
        <v>-1</v>
      </c>
      <c r="I77" s="61">
        <v>0</v>
      </c>
      <c r="J77" s="68">
        <f>I77-F77</f>
        <v>0</v>
      </c>
      <c r="K77" s="69">
        <v>0</v>
      </c>
      <c r="L77" s="61">
        <v>0</v>
      </c>
      <c r="M77" s="62">
        <f t="shared" si="51"/>
        <v>0</v>
      </c>
      <c r="N77" s="62">
        <v>0</v>
      </c>
    </row>
    <row r="78" spans="2:14" ht="51">
      <c r="B78" s="8" t="s">
        <v>73</v>
      </c>
      <c r="C78" s="47">
        <v>0</v>
      </c>
      <c r="D78" s="66">
        <v>0</v>
      </c>
      <c r="E78" s="67">
        <v>0</v>
      </c>
      <c r="F78" s="23">
        <v>1477.3</v>
      </c>
      <c r="G78" s="7">
        <f t="shared" si="46"/>
        <v>1477.3</v>
      </c>
      <c r="H78" s="52">
        <v>1</v>
      </c>
      <c r="I78" s="23">
        <v>1477.3</v>
      </c>
      <c r="J78" s="49">
        <f t="shared" ref="J78" si="63">I78-F78</f>
        <v>0</v>
      </c>
      <c r="K78" s="94">
        <f t="shared" ref="K78" si="64">J78/F78</f>
        <v>0</v>
      </c>
      <c r="L78" s="23">
        <v>1477.3</v>
      </c>
      <c r="M78" s="62">
        <f t="shared" si="51"/>
        <v>0</v>
      </c>
      <c r="N78" s="62">
        <f t="shared" ref="N78" si="65">M78/I78</f>
        <v>0</v>
      </c>
    </row>
    <row r="79" spans="2:14" ht="25.5">
      <c r="B79" s="8" t="s">
        <v>74</v>
      </c>
      <c r="C79" s="6">
        <v>43.6</v>
      </c>
      <c r="D79" s="18">
        <v>11.5</v>
      </c>
      <c r="E79" s="20">
        <f t="shared" si="45"/>
        <v>0.26376146788990823</v>
      </c>
      <c r="F79" s="61">
        <v>0</v>
      </c>
      <c r="G79" s="7">
        <f t="shared" si="46"/>
        <v>-43.6</v>
      </c>
      <c r="H79" s="52">
        <f t="shared" si="47"/>
        <v>-1</v>
      </c>
      <c r="I79" s="61">
        <v>0</v>
      </c>
      <c r="J79" s="68">
        <f>I79-F79</f>
        <v>0</v>
      </c>
      <c r="K79" s="69">
        <v>0</v>
      </c>
      <c r="L79" s="61">
        <v>0</v>
      </c>
      <c r="M79" s="62">
        <f t="shared" si="51"/>
        <v>0</v>
      </c>
      <c r="N79" s="62">
        <v>0</v>
      </c>
    </row>
    <row r="80" spans="2:14" ht="38.25">
      <c r="B80" s="8" t="s">
        <v>75</v>
      </c>
      <c r="C80" s="6">
        <v>1583.6</v>
      </c>
      <c r="D80" s="18">
        <v>1398</v>
      </c>
      <c r="E80" s="20">
        <f t="shared" si="45"/>
        <v>0.88279868653700433</v>
      </c>
      <c r="F80" s="61">
        <v>0</v>
      </c>
      <c r="G80" s="7">
        <f t="shared" si="46"/>
        <v>-1583.6</v>
      </c>
      <c r="H80" s="52">
        <f t="shared" si="47"/>
        <v>-1</v>
      </c>
      <c r="I80" s="61">
        <v>0</v>
      </c>
      <c r="J80" s="68">
        <f>I80-F80</f>
        <v>0</v>
      </c>
      <c r="K80" s="69">
        <v>0</v>
      </c>
      <c r="L80" s="61">
        <v>0</v>
      </c>
      <c r="M80" s="62">
        <f t="shared" si="51"/>
        <v>0</v>
      </c>
      <c r="N80" s="62">
        <v>0</v>
      </c>
    </row>
    <row r="81" spans="2:14" ht="51">
      <c r="B81" s="8" t="s">
        <v>76</v>
      </c>
      <c r="C81" s="6">
        <v>53.6</v>
      </c>
      <c r="D81" s="18">
        <v>49.9</v>
      </c>
      <c r="E81" s="20">
        <f t="shared" si="45"/>
        <v>0.93097014925373134</v>
      </c>
      <c r="F81" s="61">
        <v>0</v>
      </c>
      <c r="G81" s="7">
        <f t="shared" si="46"/>
        <v>-53.6</v>
      </c>
      <c r="H81" s="52">
        <f t="shared" si="47"/>
        <v>-1</v>
      </c>
      <c r="I81" s="61">
        <v>0</v>
      </c>
      <c r="J81" s="68">
        <f>I81-F81</f>
        <v>0</v>
      </c>
      <c r="K81" s="69">
        <v>0</v>
      </c>
      <c r="L81" s="61">
        <v>0</v>
      </c>
      <c r="M81" s="62">
        <f t="shared" si="51"/>
        <v>0</v>
      </c>
      <c r="N81" s="62">
        <v>0</v>
      </c>
    </row>
    <row r="82" spans="2:14" ht="25.5">
      <c r="B82" s="8" t="s">
        <v>77</v>
      </c>
      <c r="C82" s="6">
        <v>215</v>
      </c>
      <c r="D82" s="18">
        <v>200.8</v>
      </c>
      <c r="E82" s="20">
        <f t="shared" si="45"/>
        <v>0.93395348837209302</v>
      </c>
      <c r="F82" s="61">
        <v>0</v>
      </c>
      <c r="G82" s="7">
        <f t="shared" si="46"/>
        <v>-215</v>
      </c>
      <c r="H82" s="52">
        <f t="shared" si="47"/>
        <v>-1</v>
      </c>
      <c r="I82" s="61">
        <v>0</v>
      </c>
      <c r="J82" s="68">
        <f>I82-F82</f>
        <v>0</v>
      </c>
      <c r="K82" s="69">
        <v>0</v>
      </c>
      <c r="L82" s="61">
        <v>0</v>
      </c>
      <c r="M82" s="62">
        <f t="shared" si="51"/>
        <v>0</v>
      </c>
      <c r="N82" s="62">
        <v>0</v>
      </c>
    </row>
    <row r="83" spans="2:14" ht="38.25">
      <c r="B83" s="8" t="s">
        <v>78</v>
      </c>
      <c r="C83" s="6">
        <v>24522.7</v>
      </c>
      <c r="D83" s="18">
        <v>4987.5</v>
      </c>
      <c r="E83" s="20">
        <f t="shared" si="45"/>
        <v>0.20338298800703022</v>
      </c>
      <c r="F83" s="23">
        <v>41810.699999999997</v>
      </c>
      <c r="G83" s="7">
        <f t="shared" si="46"/>
        <v>17287.999999999996</v>
      </c>
      <c r="H83" s="52">
        <f t="shared" si="47"/>
        <v>0.70497946800311528</v>
      </c>
      <c r="I83" s="23">
        <v>41773</v>
      </c>
      <c r="J83" s="26">
        <f t="shared" si="52"/>
        <v>-37.69999999999709</v>
      </c>
      <c r="K83" s="91">
        <f t="shared" si="53"/>
        <v>-9.0168306199123888E-4</v>
      </c>
      <c r="L83" s="23">
        <v>42684.3</v>
      </c>
      <c r="M83" s="7">
        <f t="shared" si="51"/>
        <v>911.30000000000291</v>
      </c>
      <c r="N83" s="53">
        <f t="shared" ref="N83:N111" si="66">M83/I83</f>
        <v>2.1815526775668562E-2</v>
      </c>
    </row>
    <row r="84" spans="2:14">
      <c r="B84" s="8" t="s">
        <v>79</v>
      </c>
      <c r="C84" s="6">
        <v>758.6</v>
      </c>
      <c r="D84" s="18">
        <v>154.30000000000001</v>
      </c>
      <c r="E84" s="20">
        <f t="shared" si="45"/>
        <v>0.20340100184550489</v>
      </c>
      <c r="F84" s="23">
        <v>1293.2</v>
      </c>
      <c r="G84" s="7">
        <f t="shared" si="46"/>
        <v>534.6</v>
      </c>
      <c r="H84" s="52">
        <f t="shared" si="47"/>
        <v>0.70471921961508044</v>
      </c>
      <c r="I84" s="23">
        <v>1292</v>
      </c>
      <c r="J84" s="26">
        <f t="shared" si="52"/>
        <v>-1.2000000000000455</v>
      </c>
      <c r="K84" s="91">
        <f t="shared" si="53"/>
        <v>-9.2793071450668525E-4</v>
      </c>
      <c r="L84" s="23">
        <v>1320.2</v>
      </c>
      <c r="M84" s="7">
        <f t="shared" si="51"/>
        <v>28.200000000000045</v>
      </c>
      <c r="N84" s="53">
        <f t="shared" si="66"/>
        <v>2.182662538699694E-2</v>
      </c>
    </row>
    <row r="85" spans="2:14" ht="25.5">
      <c r="B85" s="8" t="s">
        <v>80</v>
      </c>
      <c r="C85" s="6">
        <v>16184.3</v>
      </c>
      <c r="D85" s="18">
        <v>8092.2</v>
      </c>
      <c r="E85" s="20">
        <f t="shared" si="45"/>
        <v>0.50000308941381466</v>
      </c>
      <c r="F85" s="23">
        <v>11496.8</v>
      </c>
      <c r="G85" s="7">
        <f t="shared" si="46"/>
        <v>-4687.5</v>
      </c>
      <c r="H85" s="52">
        <f t="shared" si="47"/>
        <v>-0.28963254512088876</v>
      </c>
      <c r="I85" s="23">
        <v>11986.5</v>
      </c>
      <c r="J85" s="26">
        <f t="shared" si="52"/>
        <v>489.70000000000073</v>
      </c>
      <c r="K85" s="91">
        <f t="shared" si="53"/>
        <v>4.2594461067427522E-2</v>
      </c>
      <c r="L85" s="23">
        <v>11986.5</v>
      </c>
      <c r="M85" s="62">
        <f t="shared" si="51"/>
        <v>0</v>
      </c>
      <c r="N85" s="62">
        <f t="shared" si="66"/>
        <v>0</v>
      </c>
    </row>
    <row r="86" spans="2:14" ht="25.5">
      <c r="B86" s="8" t="s">
        <v>81</v>
      </c>
      <c r="C86" s="6">
        <v>9042</v>
      </c>
      <c r="D86" s="18">
        <v>6471</v>
      </c>
      <c r="E86" s="20">
        <f t="shared" si="45"/>
        <v>0.71566025215660256</v>
      </c>
      <c r="F86" s="61">
        <v>0</v>
      </c>
      <c r="G86" s="7">
        <f t="shared" si="46"/>
        <v>-9042</v>
      </c>
      <c r="H86" s="52">
        <f t="shared" si="47"/>
        <v>-1</v>
      </c>
      <c r="I86" s="61">
        <v>0</v>
      </c>
      <c r="J86" s="68">
        <f>I86-F86</f>
        <v>0</v>
      </c>
      <c r="K86" s="69">
        <v>0</v>
      </c>
      <c r="L86" s="61">
        <v>0</v>
      </c>
      <c r="M86" s="62">
        <f t="shared" si="51"/>
        <v>0</v>
      </c>
      <c r="N86" s="62">
        <v>0</v>
      </c>
    </row>
    <row r="87" spans="2:14" ht="25.5">
      <c r="B87" s="8" t="s">
        <v>82</v>
      </c>
      <c r="C87" s="6">
        <v>279.7</v>
      </c>
      <c r="D87" s="18">
        <v>200.1</v>
      </c>
      <c r="E87" s="20">
        <f t="shared" si="45"/>
        <v>0.71540936717912051</v>
      </c>
      <c r="F87" s="61">
        <v>0</v>
      </c>
      <c r="G87" s="7">
        <f t="shared" si="46"/>
        <v>-279.7</v>
      </c>
      <c r="H87" s="52">
        <f t="shared" si="47"/>
        <v>-1</v>
      </c>
      <c r="I87" s="61">
        <v>0</v>
      </c>
      <c r="J87" s="68">
        <f>I87-F87</f>
        <v>0</v>
      </c>
      <c r="K87" s="69">
        <v>0</v>
      </c>
      <c r="L87" s="61">
        <v>0</v>
      </c>
      <c r="M87" s="62">
        <f t="shared" si="51"/>
        <v>0</v>
      </c>
      <c r="N87" s="62">
        <v>0</v>
      </c>
    </row>
    <row r="88" spans="2:14" ht="25.5">
      <c r="B88" s="31" t="s">
        <v>83</v>
      </c>
      <c r="C88" s="6">
        <v>107660.7</v>
      </c>
      <c r="D88" s="18">
        <v>82452.399999999994</v>
      </c>
      <c r="E88" s="20">
        <f t="shared" si="45"/>
        <v>0.76585420678111882</v>
      </c>
      <c r="F88" s="23">
        <v>110186.6</v>
      </c>
      <c r="G88" s="7">
        <f t="shared" si="46"/>
        <v>2525.9000000000087</v>
      </c>
      <c r="H88" s="52">
        <f t="shared" si="47"/>
        <v>2.3461671714934129E-2</v>
      </c>
      <c r="I88" s="23">
        <v>106917.9</v>
      </c>
      <c r="J88" s="26">
        <f t="shared" si="52"/>
        <v>-3268.7000000000116</v>
      </c>
      <c r="K88" s="91">
        <f t="shared" si="53"/>
        <v>-2.9665131694779686E-2</v>
      </c>
      <c r="L88" s="23">
        <v>109202.8</v>
      </c>
      <c r="M88" s="7">
        <f t="shared" si="51"/>
        <v>2284.9000000000087</v>
      </c>
      <c r="N88" s="53">
        <f t="shared" si="66"/>
        <v>2.1370603051500348E-2</v>
      </c>
    </row>
    <row r="89" spans="2:14" ht="25.5">
      <c r="B89" s="8" t="s">
        <v>84</v>
      </c>
      <c r="C89" s="6">
        <v>23668.1</v>
      </c>
      <c r="D89" s="18">
        <v>10573.4</v>
      </c>
      <c r="E89" s="20">
        <f t="shared" si="45"/>
        <v>0.44673632441978867</v>
      </c>
      <c r="F89" s="23">
        <v>16857.3</v>
      </c>
      <c r="G89" s="7">
        <f t="shared" si="46"/>
        <v>-6810.7999999999993</v>
      </c>
      <c r="H89" s="52">
        <f t="shared" si="47"/>
        <v>-0.28776285379899524</v>
      </c>
      <c r="I89" s="23">
        <v>7536.1</v>
      </c>
      <c r="J89" s="26">
        <f t="shared" si="52"/>
        <v>-9321.1999999999989</v>
      </c>
      <c r="K89" s="91">
        <f t="shared" si="53"/>
        <v>-0.55294738777858843</v>
      </c>
      <c r="L89" s="23">
        <v>4796.3</v>
      </c>
      <c r="M89" s="7">
        <f t="shared" si="51"/>
        <v>-2739.8</v>
      </c>
      <c r="N89" s="53">
        <f t="shared" si="66"/>
        <v>-0.36355674685845463</v>
      </c>
    </row>
    <row r="90" spans="2:14" ht="38.25">
      <c r="B90" s="8" t="s">
        <v>85</v>
      </c>
      <c r="C90" s="47">
        <v>0</v>
      </c>
      <c r="D90" s="66">
        <v>0</v>
      </c>
      <c r="E90" s="67">
        <v>0</v>
      </c>
      <c r="F90" s="23">
        <v>3002.8</v>
      </c>
      <c r="G90" s="7">
        <f t="shared" si="46"/>
        <v>3002.8</v>
      </c>
      <c r="H90" s="52">
        <v>1</v>
      </c>
      <c r="I90" s="61">
        <v>0</v>
      </c>
      <c r="J90" s="7">
        <f t="shared" si="52"/>
        <v>-3002.8</v>
      </c>
      <c r="K90" s="52">
        <f t="shared" si="53"/>
        <v>-1</v>
      </c>
      <c r="L90" s="61">
        <v>0</v>
      </c>
      <c r="M90" s="62">
        <f t="shared" si="51"/>
        <v>0</v>
      </c>
      <c r="N90" s="62">
        <v>0</v>
      </c>
    </row>
    <row r="91" spans="2:14">
      <c r="B91" s="8" t="s">
        <v>86</v>
      </c>
      <c r="C91" s="6">
        <v>870</v>
      </c>
      <c r="D91" s="18">
        <v>9.1999999999999993</v>
      </c>
      <c r="E91" s="20">
        <f t="shared" si="45"/>
        <v>1.0574712643678159E-2</v>
      </c>
      <c r="F91" s="23">
        <v>1000</v>
      </c>
      <c r="G91" s="7">
        <f t="shared" si="46"/>
        <v>130</v>
      </c>
      <c r="H91" s="52">
        <f t="shared" si="47"/>
        <v>0.14942528735632185</v>
      </c>
      <c r="I91" s="61">
        <v>0</v>
      </c>
      <c r="J91" s="7">
        <f t="shared" si="52"/>
        <v>-1000</v>
      </c>
      <c r="K91" s="52">
        <f t="shared" si="53"/>
        <v>-1</v>
      </c>
      <c r="L91" s="61">
        <v>0</v>
      </c>
      <c r="M91" s="62">
        <f t="shared" si="51"/>
        <v>0</v>
      </c>
      <c r="N91" s="62">
        <v>0</v>
      </c>
    </row>
    <row r="92" spans="2:14" ht="51">
      <c r="B92" s="8" t="s">
        <v>87</v>
      </c>
      <c r="C92" s="6">
        <v>25.9</v>
      </c>
      <c r="D92" s="66">
        <v>0</v>
      </c>
      <c r="E92" s="67">
        <f t="shared" si="45"/>
        <v>0</v>
      </c>
      <c r="F92" s="23">
        <v>92.9</v>
      </c>
      <c r="G92" s="7">
        <f t="shared" si="46"/>
        <v>67</v>
      </c>
      <c r="H92" s="52">
        <f t="shared" si="47"/>
        <v>2.586872586872587</v>
      </c>
      <c r="I92" s="61">
        <v>0</v>
      </c>
      <c r="J92" s="7">
        <f t="shared" si="52"/>
        <v>-92.9</v>
      </c>
      <c r="K92" s="52">
        <f t="shared" si="53"/>
        <v>-1</v>
      </c>
      <c r="L92" s="61">
        <v>0</v>
      </c>
      <c r="M92" s="62">
        <f t="shared" si="51"/>
        <v>0</v>
      </c>
      <c r="N92" s="62">
        <v>0</v>
      </c>
    </row>
    <row r="93" spans="2:14" ht="55.5" customHeight="1">
      <c r="B93" s="8" t="s">
        <v>88</v>
      </c>
      <c r="C93" s="6">
        <v>73901.899999999994</v>
      </c>
      <c r="D93" s="18">
        <v>69040.5</v>
      </c>
      <c r="E93" s="20">
        <f t="shared" si="45"/>
        <v>0.93421820007334055</v>
      </c>
      <c r="F93" s="61">
        <v>0</v>
      </c>
      <c r="G93" s="7">
        <f t="shared" si="46"/>
        <v>-73901.899999999994</v>
      </c>
      <c r="H93" s="52">
        <f t="shared" si="47"/>
        <v>-1</v>
      </c>
      <c r="I93" s="61">
        <v>0</v>
      </c>
      <c r="J93" s="68">
        <f>I93-F93</f>
        <v>0</v>
      </c>
      <c r="K93" s="69">
        <v>0</v>
      </c>
      <c r="L93" s="61">
        <v>0</v>
      </c>
      <c r="M93" s="62">
        <f t="shared" si="51"/>
        <v>0</v>
      </c>
      <c r="N93" s="62">
        <v>0</v>
      </c>
    </row>
    <row r="94" spans="2:14" ht="15" customHeight="1">
      <c r="B94" s="37" t="s">
        <v>90</v>
      </c>
      <c r="C94" s="47">
        <v>0</v>
      </c>
      <c r="D94" s="66">
        <v>0</v>
      </c>
      <c r="E94" s="67">
        <v>0</v>
      </c>
      <c r="F94" s="23">
        <v>441.2</v>
      </c>
      <c r="G94" s="7">
        <f t="shared" si="46"/>
        <v>441.2</v>
      </c>
      <c r="H94" s="52">
        <v>1</v>
      </c>
      <c r="I94" s="23">
        <v>441.2</v>
      </c>
      <c r="J94" s="49">
        <f t="shared" ref="J94:J99" si="67">I94-F94</f>
        <v>0</v>
      </c>
      <c r="K94" s="94">
        <f t="shared" ref="K94:K99" si="68">J94/F94</f>
        <v>0</v>
      </c>
      <c r="L94" s="23">
        <v>441.2</v>
      </c>
      <c r="M94" s="62">
        <f t="shared" si="51"/>
        <v>0</v>
      </c>
      <c r="N94" s="62">
        <f t="shared" ref="N94:N95" si="69">M94/I94</f>
        <v>0</v>
      </c>
    </row>
    <row r="95" spans="2:14" ht="25.5">
      <c r="B95" s="8" t="s">
        <v>89</v>
      </c>
      <c r="C95" s="72">
        <v>325.39999999999998</v>
      </c>
      <c r="D95" s="38">
        <v>16.600000000000001</v>
      </c>
      <c r="E95" s="15">
        <f t="shared" si="45"/>
        <v>5.1014136447449301E-2</v>
      </c>
      <c r="F95" s="23">
        <v>483.6</v>
      </c>
      <c r="G95" s="7">
        <f t="shared" si="46"/>
        <v>158.20000000000005</v>
      </c>
      <c r="H95" s="52">
        <f t="shared" si="47"/>
        <v>0.48617086662569164</v>
      </c>
      <c r="I95" s="23">
        <v>483.6</v>
      </c>
      <c r="J95" s="49">
        <f t="shared" si="67"/>
        <v>0</v>
      </c>
      <c r="K95" s="94">
        <f t="shared" si="68"/>
        <v>0</v>
      </c>
      <c r="L95" s="23">
        <v>483.6</v>
      </c>
      <c r="M95" s="62">
        <f t="shared" si="51"/>
        <v>0</v>
      </c>
      <c r="N95" s="62">
        <f t="shared" si="69"/>
        <v>0</v>
      </c>
    </row>
    <row r="96" spans="2:14">
      <c r="B96" s="8" t="s">
        <v>91</v>
      </c>
      <c r="C96" s="47">
        <v>0</v>
      </c>
      <c r="D96" s="66">
        <v>0</v>
      </c>
      <c r="E96" s="67">
        <v>0</v>
      </c>
      <c r="F96" s="23">
        <v>233.3</v>
      </c>
      <c r="G96" s="7">
        <f t="shared" si="46"/>
        <v>233.3</v>
      </c>
      <c r="H96" s="52">
        <v>1</v>
      </c>
      <c r="I96" s="23">
        <v>233.3</v>
      </c>
      <c r="J96" s="49">
        <f t="shared" si="67"/>
        <v>0</v>
      </c>
      <c r="K96" s="94">
        <f t="shared" si="68"/>
        <v>0</v>
      </c>
      <c r="L96" s="23">
        <v>233.3</v>
      </c>
      <c r="M96" s="68">
        <f t="shared" si="51"/>
        <v>0</v>
      </c>
      <c r="N96" s="68">
        <f t="shared" si="66"/>
        <v>0</v>
      </c>
    </row>
    <row r="97" spans="2:14" ht="25.5">
      <c r="B97" s="8" t="s">
        <v>92</v>
      </c>
      <c r="C97" s="6">
        <v>100</v>
      </c>
      <c r="D97" s="18">
        <v>73.5</v>
      </c>
      <c r="E97" s="20">
        <f t="shared" si="45"/>
        <v>0.73499999999999999</v>
      </c>
      <c r="F97" s="23">
        <v>50</v>
      </c>
      <c r="G97" s="7">
        <f t="shared" si="46"/>
        <v>-50</v>
      </c>
      <c r="H97" s="52">
        <f t="shared" si="47"/>
        <v>-0.5</v>
      </c>
      <c r="I97" s="23">
        <v>50</v>
      </c>
      <c r="J97" s="49">
        <f t="shared" si="67"/>
        <v>0</v>
      </c>
      <c r="K97" s="94">
        <f t="shared" si="68"/>
        <v>0</v>
      </c>
      <c r="L97" s="23">
        <v>50</v>
      </c>
      <c r="M97" s="68">
        <f t="shared" ref="M97:M99" si="70">L97-I97</f>
        <v>0</v>
      </c>
      <c r="N97" s="68">
        <f t="shared" ref="N97:N99" si="71">M97/I97</f>
        <v>0</v>
      </c>
    </row>
    <row r="98" spans="2:14">
      <c r="B98" s="8" t="s">
        <v>93</v>
      </c>
      <c r="C98" s="6">
        <v>197.5</v>
      </c>
      <c r="D98" s="18">
        <v>95.6</v>
      </c>
      <c r="E98" s="20">
        <f t="shared" si="45"/>
        <v>0.48405063291139239</v>
      </c>
      <c r="F98" s="23">
        <v>118.5</v>
      </c>
      <c r="G98" s="7">
        <f t="shared" si="46"/>
        <v>-79</v>
      </c>
      <c r="H98" s="52">
        <f t="shared" si="47"/>
        <v>-0.4</v>
      </c>
      <c r="I98" s="23">
        <v>118.5</v>
      </c>
      <c r="J98" s="49">
        <f t="shared" si="67"/>
        <v>0</v>
      </c>
      <c r="K98" s="94">
        <f t="shared" si="68"/>
        <v>0</v>
      </c>
      <c r="L98" s="23">
        <v>118.5</v>
      </c>
      <c r="M98" s="68">
        <f t="shared" si="70"/>
        <v>0</v>
      </c>
      <c r="N98" s="68">
        <f t="shared" si="71"/>
        <v>0</v>
      </c>
    </row>
    <row r="99" spans="2:14">
      <c r="B99" s="8" t="s">
        <v>94</v>
      </c>
      <c r="C99" s="47">
        <v>0</v>
      </c>
      <c r="D99" s="66">
        <v>0</v>
      </c>
      <c r="E99" s="67">
        <v>0</v>
      </c>
      <c r="F99" s="23">
        <v>154.9</v>
      </c>
      <c r="G99" s="7">
        <f t="shared" si="46"/>
        <v>154.9</v>
      </c>
      <c r="H99" s="52">
        <v>1</v>
      </c>
      <c r="I99" s="23">
        <v>154.9</v>
      </c>
      <c r="J99" s="49">
        <f t="shared" si="67"/>
        <v>0</v>
      </c>
      <c r="K99" s="94">
        <f t="shared" si="68"/>
        <v>0</v>
      </c>
      <c r="L99" s="23">
        <v>154.9</v>
      </c>
      <c r="M99" s="68">
        <f t="shared" si="70"/>
        <v>0</v>
      </c>
      <c r="N99" s="68">
        <f t="shared" si="71"/>
        <v>0</v>
      </c>
    </row>
    <row r="100" spans="2:14" ht="51">
      <c r="B100" s="8" t="s">
        <v>95</v>
      </c>
      <c r="C100" s="6">
        <v>3061.2</v>
      </c>
      <c r="D100" s="18">
        <v>2245.3000000000002</v>
      </c>
      <c r="E100" s="20">
        <f t="shared" si="45"/>
        <v>0.73347053443094223</v>
      </c>
      <c r="F100" s="23">
        <v>3417.1</v>
      </c>
      <c r="G100" s="7">
        <f t="shared" si="46"/>
        <v>355.90000000000009</v>
      </c>
      <c r="H100" s="52">
        <f t="shared" si="47"/>
        <v>0.11626159675944078</v>
      </c>
      <c r="I100" s="23">
        <v>3282.1</v>
      </c>
      <c r="J100" s="26">
        <f t="shared" si="52"/>
        <v>-135</v>
      </c>
      <c r="K100" s="91">
        <f t="shared" si="53"/>
        <v>-3.950718445465453E-2</v>
      </c>
      <c r="L100" s="23">
        <v>3488.8</v>
      </c>
      <c r="M100" s="7">
        <f t="shared" si="51"/>
        <v>206.70000000000027</v>
      </c>
      <c r="N100" s="53">
        <f t="shared" si="66"/>
        <v>6.2977971420736814E-2</v>
      </c>
    </row>
    <row r="101" spans="2:14" ht="38.25">
      <c r="B101" s="8" t="s">
        <v>96</v>
      </c>
      <c r="C101" s="6">
        <v>31163.3</v>
      </c>
      <c r="D101" s="18">
        <v>25937.599999999999</v>
      </c>
      <c r="E101" s="20">
        <f t="shared" si="45"/>
        <v>0.83231236743220383</v>
      </c>
      <c r="F101" s="23">
        <v>31354.3</v>
      </c>
      <c r="G101" s="7">
        <f t="shared" si="46"/>
        <v>191</v>
      </c>
      <c r="H101" s="52">
        <f t="shared" si="47"/>
        <v>6.1290043095564338E-3</v>
      </c>
      <c r="I101" s="23">
        <v>31354.3</v>
      </c>
      <c r="J101" s="49">
        <f t="shared" si="52"/>
        <v>0</v>
      </c>
      <c r="K101" s="94">
        <f t="shared" si="53"/>
        <v>0</v>
      </c>
      <c r="L101" s="23">
        <v>31354.3</v>
      </c>
      <c r="M101" s="68">
        <f t="shared" ref="M101:M102" si="72">L101-I101</f>
        <v>0</v>
      </c>
      <c r="N101" s="68">
        <f t="shared" ref="N101:N102" si="73">M101/I101</f>
        <v>0</v>
      </c>
    </row>
    <row r="102" spans="2:14" ht="38.25">
      <c r="B102" s="8" t="s">
        <v>97</v>
      </c>
      <c r="C102" s="6">
        <v>3921.4</v>
      </c>
      <c r="D102" s="18">
        <v>3191.6</v>
      </c>
      <c r="E102" s="20">
        <f t="shared" si="45"/>
        <v>0.8138929973988881</v>
      </c>
      <c r="F102" s="23">
        <v>3829.9</v>
      </c>
      <c r="G102" s="7">
        <f t="shared" si="46"/>
        <v>-91.5</v>
      </c>
      <c r="H102" s="52">
        <f t="shared" si="47"/>
        <v>-2.3333503340643647E-2</v>
      </c>
      <c r="I102" s="23">
        <v>3829.9</v>
      </c>
      <c r="J102" s="49">
        <f t="shared" si="52"/>
        <v>0</v>
      </c>
      <c r="K102" s="94">
        <f t="shared" si="53"/>
        <v>0</v>
      </c>
      <c r="L102" s="23">
        <v>3829.9</v>
      </c>
      <c r="M102" s="68">
        <f t="shared" si="72"/>
        <v>0</v>
      </c>
      <c r="N102" s="68">
        <f t="shared" si="73"/>
        <v>0</v>
      </c>
    </row>
    <row r="103" spans="2:14" ht="38.25">
      <c r="B103" s="8" t="s">
        <v>98</v>
      </c>
      <c r="C103" s="6">
        <v>350</v>
      </c>
      <c r="D103" s="18">
        <v>242.9</v>
      </c>
      <c r="E103" s="20">
        <f t="shared" si="45"/>
        <v>0.69400000000000006</v>
      </c>
      <c r="F103" s="23">
        <v>282.2</v>
      </c>
      <c r="G103" s="7">
        <f t="shared" si="46"/>
        <v>-67.800000000000011</v>
      </c>
      <c r="H103" s="52">
        <f t="shared" si="47"/>
        <v>-0.19371428571428576</v>
      </c>
      <c r="I103" s="23">
        <v>210</v>
      </c>
      <c r="J103" s="26">
        <f t="shared" si="52"/>
        <v>-72.199999999999989</v>
      </c>
      <c r="K103" s="91">
        <f t="shared" si="53"/>
        <v>-0.255846917080085</v>
      </c>
      <c r="L103" s="23">
        <v>153.9</v>
      </c>
      <c r="M103" s="7">
        <f t="shared" si="51"/>
        <v>-56.099999999999994</v>
      </c>
      <c r="N103" s="53">
        <f t="shared" si="66"/>
        <v>-0.26714285714285713</v>
      </c>
    </row>
    <row r="104" spans="2:14" ht="38.25">
      <c r="B104" s="8" t="s">
        <v>99</v>
      </c>
      <c r="C104" s="6">
        <v>90</v>
      </c>
      <c r="D104" s="18">
        <v>24</v>
      </c>
      <c r="E104" s="20">
        <f t="shared" si="45"/>
        <v>0.26666666666666666</v>
      </c>
      <c r="F104" s="23">
        <v>90</v>
      </c>
      <c r="G104" s="68">
        <f t="shared" si="46"/>
        <v>0</v>
      </c>
      <c r="H104" s="69">
        <v>0</v>
      </c>
      <c r="I104" s="23">
        <v>90</v>
      </c>
      <c r="J104" s="49">
        <f t="shared" si="52"/>
        <v>0</v>
      </c>
      <c r="K104" s="94">
        <f t="shared" si="53"/>
        <v>0</v>
      </c>
      <c r="L104" s="23">
        <v>90</v>
      </c>
      <c r="M104" s="68">
        <f t="shared" ref="M104:M105" si="74">L104-I104</f>
        <v>0</v>
      </c>
      <c r="N104" s="68">
        <f t="shared" ref="N104:N105" si="75">M104/I104</f>
        <v>0</v>
      </c>
    </row>
    <row r="105" spans="2:14" ht="25.5">
      <c r="B105" s="8" t="s">
        <v>100</v>
      </c>
      <c r="C105" s="6">
        <v>75</v>
      </c>
      <c r="D105" s="18">
        <v>75</v>
      </c>
      <c r="E105" s="20">
        <f t="shared" si="45"/>
        <v>1</v>
      </c>
      <c r="F105" s="23">
        <v>75</v>
      </c>
      <c r="G105" s="68">
        <f t="shared" si="46"/>
        <v>0</v>
      </c>
      <c r="H105" s="69">
        <v>0</v>
      </c>
      <c r="I105" s="23">
        <v>75</v>
      </c>
      <c r="J105" s="49">
        <f t="shared" si="52"/>
        <v>0</v>
      </c>
      <c r="K105" s="94">
        <f t="shared" si="53"/>
        <v>0</v>
      </c>
      <c r="L105" s="23">
        <v>75</v>
      </c>
      <c r="M105" s="68">
        <f t="shared" si="74"/>
        <v>0</v>
      </c>
      <c r="N105" s="68">
        <f t="shared" si="75"/>
        <v>0</v>
      </c>
    </row>
    <row r="106" spans="2:14" ht="25.5">
      <c r="B106" s="8" t="s">
        <v>101</v>
      </c>
      <c r="C106" s="6">
        <v>2680</v>
      </c>
      <c r="D106" s="18">
        <v>1720</v>
      </c>
      <c r="E106" s="20">
        <f t="shared" si="45"/>
        <v>0.64179104477611937</v>
      </c>
      <c r="F106" s="23">
        <v>3030</v>
      </c>
      <c r="G106" s="7">
        <f t="shared" si="46"/>
        <v>350</v>
      </c>
      <c r="H106" s="52">
        <f t="shared" si="47"/>
        <v>0.13059701492537312</v>
      </c>
      <c r="I106" s="23">
        <v>3150</v>
      </c>
      <c r="J106" s="26">
        <f t="shared" si="52"/>
        <v>120</v>
      </c>
      <c r="K106" s="91">
        <f t="shared" si="53"/>
        <v>3.9603960396039604E-2</v>
      </c>
      <c r="L106" s="23">
        <v>3270</v>
      </c>
      <c r="M106" s="7">
        <f t="shared" si="51"/>
        <v>120</v>
      </c>
      <c r="N106" s="53">
        <f t="shared" si="66"/>
        <v>3.8095238095238099E-2</v>
      </c>
    </row>
    <row r="107" spans="2:14" ht="25.5">
      <c r="B107" s="8" t="s">
        <v>102</v>
      </c>
      <c r="C107" s="6">
        <v>513</v>
      </c>
      <c r="D107" s="18">
        <v>468</v>
      </c>
      <c r="E107" s="20">
        <f t="shared" si="45"/>
        <v>0.91228070175438591</v>
      </c>
      <c r="F107" s="23">
        <v>657</v>
      </c>
      <c r="G107" s="7">
        <f t="shared" si="46"/>
        <v>144</v>
      </c>
      <c r="H107" s="52">
        <f t="shared" si="47"/>
        <v>0.2807017543859649</v>
      </c>
      <c r="I107" s="23">
        <v>765</v>
      </c>
      <c r="J107" s="26">
        <f t="shared" si="52"/>
        <v>108</v>
      </c>
      <c r="K107" s="91">
        <f t="shared" si="53"/>
        <v>0.16438356164383561</v>
      </c>
      <c r="L107" s="23">
        <v>873</v>
      </c>
      <c r="M107" s="7">
        <f t="shared" si="51"/>
        <v>108</v>
      </c>
      <c r="N107" s="53">
        <f t="shared" si="66"/>
        <v>0.14117647058823529</v>
      </c>
    </row>
    <row r="108" spans="2:14" ht="38.25">
      <c r="B108" s="8" t="s">
        <v>103</v>
      </c>
      <c r="C108" s="6">
        <v>1462</v>
      </c>
      <c r="D108" s="18">
        <v>791.4</v>
      </c>
      <c r="E108" s="20">
        <f t="shared" si="45"/>
        <v>0.54131326949384406</v>
      </c>
      <c r="F108" s="23">
        <v>1345.7</v>
      </c>
      <c r="G108" s="7">
        <f t="shared" si="46"/>
        <v>-116.29999999999995</v>
      </c>
      <c r="H108" s="52">
        <f t="shared" si="47"/>
        <v>-7.9548563611491083E-2</v>
      </c>
      <c r="I108" s="23">
        <v>1345.7</v>
      </c>
      <c r="J108" s="49">
        <f t="shared" si="52"/>
        <v>0</v>
      </c>
      <c r="K108" s="94">
        <f t="shared" si="53"/>
        <v>0</v>
      </c>
      <c r="L108" s="23">
        <v>1345.7</v>
      </c>
      <c r="M108" s="68">
        <f t="shared" ref="M108:M110" si="76">L108-I108</f>
        <v>0</v>
      </c>
      <c r="N108" s="68">
        <f t="shared" ref="N108:N110" si="77">M108/I108</f>
        <v>0</v>
      </c>
    </row>
    <row r="109" spans="2:14">
      <c r="B109" s="8" t="s">
        <v>104</v>
      </c>
      <c r="C109" s="6">
        <v>210</v>
      </c>
      <c r="D109" s="66">
        <v>0</v>
      </c>
      <c r="E109" s="67">
        <f t="shared" si="45"/>
        <v>0</v>
      </c>
      <c r="F109" s="23">
        <v>210</v>
      </c>
      <c r="G109" s="68">
        <f t="shared" si="46"/>
        <v>0</v>
      </c>
      <c r="H109" s="69">
        <v>0</v>
      </c>
      <c r="I109" s="23">
        <v>210</v>
      </c>
      <c r="J109" s="49">
        <f t="shared" si="52"/>
        <v>0</v>
      </c>
      <c r="K109" s="94">
        <f t="shared" si="53"/>
        <v>0</v>
      </c>
      <c r="L109" s="23">
        <v>210</v>
      </c>
      <c r="M109" s="68">
        <f t="shared" si="76"/>
        <v>0</v>
      </c>
      <c r="N109" s="68">
        <f t="shared" si="77"/>
        <v>0</v>
      </c>
    </row>
    <row r="110" spans="2:14" ht="38.25">
      <c r="B110" s="8" t="s">
        <v>105</v>
      </c>
      <c r="C110" s="6">
        <v>450</v>
      </c>
      <c r="D110" s="18">
        <v>360</v>
      </c>
      <c r="E110" s="20">
        <f t="shared" si="45"/>
        <v>0.8</v>
      </c>
      <c r="F110" s="23">
        <v>885</v>
      </c>
      <c r="G110" s="7">
        <f t="shared" si="46"/>
        <v>435</v>
      </c>
      <c r="H110" s="52">
        <f t="shared" si="47"/>
        <v>0.96666666666666667</v>
      </c>
      <c r="I110" s="23">
        <v>555</v>
      </c>
      <c r="J110" s="26">
        <f t="shared" si="52"/>
        <v>-330</v>
      </c>
      <c r="K110" s="91">
        <f t="shared" si="53"/>
        <v>-0.3728813559322034</v>
      </c>
      <c r="L110" s="23">
        <v>555</v>
      </c>
      <c r="M110" s="68">
        <f t="shared" si="76"/>
        <v>0</v>
      </c>
      <c r="N110" s="68">
        <f t="shared" si="77"/>
        <v>0</v>
      </c>
    </row>
    <row r="111" spans="2:14" ht="25.5">
      <c r="B111" s="8" t="s">
        <v>106</v>
      </c>
      <c r="C111" s="6">
        <v>19117.599999999999</v>
      </c>
      <c r="D111" s="18">
        <v>19117.599999999999</v>
      </c>
      <c r="E111" s="20">
        <f t="shared" si="45"/>
        <v>1</v>
      </c>
      <c r="F111" s="23">
        <v>10099.299999999999</v>
      </c>
      <c r="G111" s="7">
        <f t="shared" si="46"/>
        <v>-9018.2999999999993</v>
      </c>
      <c r="H111" s="52">
        <f t="shared" si="47"/>
        <v>-0.4717276227141482</v>
      </c>
      <c r="I111" s="23">
        <v>11762.9</v>
      </c>
      <c r="J111" s="26">
        <f t="shared" si="52"/>
        <v>1663.6000000000004</v>
      </c>
      <c r="K111" s="91">
        <f t="shared" si="53"/>
        <v>0.1647242878219283</v>
      </c>
      <c r="L111" s="23">
        <v>12420.2</v>
      </c>
      <c r="M111" s="7">
        <f t="shared" si="51"/>
        <v>657.30000000000109</v>
      </c>
      <c r="N111" s="53">
        <f t="shared" si="66"/>
        <v>5.5879077438386889E-2</v>
      </c>
    </row>
    <row r="112" spans="2:14" ht="51">
      <c r="B112" s="8" t="s">
        <v>107</v>
      </c>
      <c r="C112" s="6">
        <v>90</v>
      </c>
      <c r="D112" s="18">
        <v>84.2</v>
      </c>
      <c r="E112" s="73">
        <f t="shared" ref="E112:E123" si="78">D112/C112</f>
        <v>0.93555555555555558</v>
      </c>
      <c r="F112" s="23">
        <v>150</v>
      </c>
      <c r="G112" s="7">
        <f t="shared" ref="G112:G121" si="79">F112-C112</f>
        <v>60</v>
      </c>
      <c r="H112" s="52">
        <f t="shared" ref="H112:H121" si="80">G112/C112</f>
        <v>0.66666666666666663</v>
      </c>
      <c r="I112" s="23">
        <v>150</v>
      </c>
      <c r="J112" s="49">
        <f t="shared" si="52"/>
        <v>0</v>
      </c>
      <c r="K112" s="94">
        <f t="shared" si="53"/>
        <v>0</v>
      </c>
      <c r="L112" s="23">
        <v>150</v>
      </c>
      <c r="M112" s="68">
        <f t="shared" ref="M112:M115" si="81">L112-I112</f>
        <v>0</v>
      </c>
      <c r="N112" s="68">
        <f t="shared" ref="N112:N115" si="82">M112/I112</f>
        <v>0</v>
      </c>
    </row>
    <row r="113" spans="2:15" ht="38.25">
      <c r="B113" s="8" t="s">
        <v>108</v>
      </c>
      <c r="C113" s="6">
        <v>2.8</v>
      </c>
      <c r="D113" s="18">
        <v>0.8</v>
      </c>
      <c r="E113" s="73">
        <f t="shared" si="78"/>
        <v>0.28571428571428575</v>
      </c>
      <c r="F113" s="23">
        <v>1.6</v>
      </c>
      <c r="G113" s="7">
        <f t="shared" si="79"/>
        <v>-1.1999999999999997</v>
      </c>
      <c r="H113" s="52">
        <f t="shared" si="80"/>
        <v>-0.42857142857142849</v>
      </c>
      <c r="I113" s="23">
        <v>1.6</v>
      </c>
      <c r="J113" s="49">
        <f t="shared" si="52"/>
        <v>0</v>
      </c>
      <c r="K113" s="94">
        <f t="shared" si="53"/>
        <v>0</v>
      </c>
      <c r="L113" s="23">
        <v>1.6</v>
      </c>
      <c r="M113" s="68">
        <f t="shared" si="81"/>
        <v>0</v>
      </c>
      <c r="N113" s="68">
        <f t="shared" si="82"/>
        <v>0</v>
      </c>
    </row>
    <row r="114" spans="2:15">
      <c r="B114" s="8" t="s">
        <v>26</v>
      </c>
      <c r="C114" s="6">
        <v>569.70000000000005</v>
      </c>
      <c r="D114" s="18">
        <v>393.1</v>
      </c>
      <c r="E114" s="20">
        <f t="shared" si="78"/>
        <v>0.69001228716868523</v>
      </c>
      <c r="F114" s="23">
        <v>565.79999999999995</v>
      </c>
      <c r="G114" s="7">
        <f t="shared" si="79"/>
        <v>-3.9000000000000909</v>
      </c>
      <c r="H114" s="52">
        <f t="shared" si="80"/>
        <v>-6.8457082675093747E-3</v>
      </c>
      <c r="I114" s="23">
        <v>565.79999999999995</v>
      </c>
      <c r="J114" s="49">
        <f t="shared" si="52"/>
        <v>0</v>
      </c>
      <c r="K114" s="94">
        <f t="shared" si="53"/>
        <v>0</v>
      </c>
      <c r="L114" s="23">
        <v>565.79999999999995</v>
      </c>
      <c r="M114" s="68">
        <f t="shared" si="81"/>
        <v>0</v>
      </c>
      <c r="N114" s="68">
        <f t="shared" si="82"/>
        <v>0</v>
      </c>
    </row>
    <row r="115" spans="2:15">
      <c r="B115" s="8" t="s">
        <v>109</v>
      </c>
      <c r="C115" s="6">
        <v>5448</v>
      </c>
      <c r="D115" s="18">
        <v>587.6</v>
      </c>
      <c r="E115" s="20">
        <f t="shared" si="78"/>
        <v>0.107856093979442</v>
      </c>
      <c r="F115" s="23">
        <v>6808.8</v>
      </c>
      <c r="G115" s="7">
        <f t="shared" si="79"/>
        <v>1360.8000000000002</v>
      </c>
      <c r="H115" s="52">
        <f t="shared" si="80"/>
        <v>0.24977973568281941</v>
      </c>
      <c r="I115" s="23">
        <v>6187.5</v>
      </c>
      <c r="J115" s="26">
        <f t="shared" ref="J115:J124" si="83">I115-F115</f>
        <v>-621.30000000000018</v>
      </c>
      <c r="K115" s="91">
        <f t="shared" ref="K115:K121" si="84">J115/F115</f>
        <v>-9.1249559393725796E-2</v>
      </c>
      <c r="L115" s="23">
        <v>6187.5</v>
      </c>
      <c r="M115" s="68">
        <f t="shared" si="81"/>
        <v>0</v>
      </c>
      <c r="N115" s="68">
        <f t="shared" si="82"/>
        <v>0</v>
      </c>
    </row>
    <row r="116" spans="2:15" s="34" customFormat="1" ht="25.5">
      <c r="B116" s="39" t="s">
        <v>110</v>
      </c>
      <c r="C116" s="40">
        <v>27673.7</v>
      </c>
      <c r="D116" s="40">
        <f>D117</f>
        <v>19904.5</v>
      </c>
      <c r="E116" s="41">
        <f t="shared" si="78"/>
        <v>0.71925691179712148</v>
      </c>
      <c r="F116" s="42">
        <v>27424.9</v>
      </c>
      <c r="G116" s="43">
        <f t="shared" si="79"/>
        <v>-248.79999999999927</v>
      </c>
      <c r="H116" s="57">
        <f t="shared" si="80"/>
        <v>-8.9904855512634475E-3</v>
      </c>
      <c r="I116" s="42">
        <v>26893</v>
      </c>
      <c r="J116" s="43">
        <f t="shared" si="83"/>
        <v>-531.90000000000146</v>
      </c>
      <c r="K116" s="57">
        <f t="shared" si="84"/>
        <v>-1.9394783572592843E-2</v>
      </c>
      <c r="L116" s="42">
        <v>26890</v>
      </c>
      <c r="M116" s="43">
        <f t="shared" ref="M116:M124" si="85">L116-I116</f>
        <v>-3</v>
      </c>
      <c r="N116" s="74">
        <f t="shared" ref="N116:N124" si="86">M116/I116</f>
        <v>-1.115531922805191E-4</v>
      </c>
      <c r="O116" s="75"/>
    </row>
    <row r="117" spans="2:15" ht="25.5">
      <c r="B117" s="8" t="s">
        <v>10</v>
      </c>
      <c r="C117" s="6">
        <v>27673.7</v>
      </c>
      <c r="D117" s="18">
        <v>19904.5</v>
      </c>
      <c r="E117" s="20">
        <f t="shared" si="78"/>
        <v>0.71925691179712148</v>
      </c>
      <c r="F117" s="23">
        <v>27424.9</v>
      </c>
      <c r="G117" s="7">
        <f t="shared" si="79"/>
        <v>-248.79999999999927</v>
      </c>
      <c r="H117" s="52">
        <f t="shared" si="80"/>
        <v>-8.9904855512634475E-3</v>
      </c>
      <c r="I117" s="23">
        <v>26893</v>
      </c>
      <c r="J117" s="26">
        <f t="shared" si="83"/>
        <v>-531.90000000000146</v>
      </c>
      <c r="K117" s="91">
        <f t="shared" si="84"/>
        <v>-1.9394783572592843E-2</v>
      </c>
      <c r="L117" s="23">
        <v>26890</v>
      </c>
      <c r="M117" s="7">
        <f t="shared" si="85"/>
        <v>-3</v>
      </c>
      <c r="N117" s="63">
        <f t="shared" si="86"/>
        <v>-1.115531922805191E-4</v>
      </c>
    </row>
    <row r="118" spans="2:15" s="34" customFormat="1" ht="25.5">
      <c r="B118" s="39" t="s">
        <v>111</v>
      </c>
      <c r="C118" s="40">
        <v>10760.3</v>
      </c>
      <c r="D118" s="40">
        <f>D119+D120+D121</f>
        <v>8154.7</v>
      </c>
      <c r="E118" s="41">
        <f t="shared" si="78"/>
        <v>0.75785061754783789</v>
      </c>
      <c r="F118" s="42">
        <v>10832.2</v>
      </c>
      <c r="G118" s="43">
        <f t="shared" si="79"/>
        <v>71.900000000001455</v>
      </c>
      <c r="H118" s="57">
        <f t="shared" si="80"/>
        <v>6.6819698335549623E-3</v>
      </c>
      <c r="I118" s="42">
        <v>10971.8</v>
      </c>
      <c r="J118" s="43">
        <f t="shared" si="83"/>
        <v>139.59999999999854</v>
      </c>
      <c r="K118" s="57">
        <f t="shared" si="84"/>
        <v>1.2887502077140242E-2</v>
      </c>
      <c r="L118" s="42">
        <v>10671.8</v>
      </c>
      <c r="M118" s="43">
        <f t="shared" si="85"/>
        <v>-300</v>
      </c>
      <c r="N118" s="58">
        <f t="shared" si="86"/>
        <v>-2.7342824331467949E-2</v>
      </c>
      <c r="O118" s="75"/>
    </row>
    <row r="119" spans="2:15" ht="25.5">
      <c r="B119" s="8" t="s">
        <v>112</v>
      </c>
      <c r="C119" s="6">
        <v>2615.1999999999998</v>
      </c>
      <c r="D119" s="18">
        <v>2115</v>
      </c>
      <c r="E119" s="20">
        <f t="shared" si="78"/>
        <v>0.8087335576628939</v>
      </c>
      <c r="F119" s="23">
        <v>2675.2</v>
      </c>
      <c r="G119" s="7">
        <f t="shared" si="79"/>
        <v>60</v>
      </c>
      <c r="H119" s="52">
        <f t="shared" si="80"/>
        <v>2.2942795962067913E-2</v>
      </c>
      <c r="I119" s="23">
        <v>2615.1999999999998</v>
      </c>
      <c r="J119" s="26">
        <f t="shared" si="83"/>
        <v>-60</v>
      </c>
      <c r="K119" s="91">
        <f t="shared" si="84"/>
        <v>-2.2428229665071773E-2</v>
      </c>
      <c r="L119" s="23">
        <v>2675.2</v>
      </c>
      <c r="M119" s="7">
        <f t="shared" si="85"/>
        <v>60</v>
      </c>
      <c r="N119" s="53">
        <f t="shared" si="86"/>
        <v>2.2942795962067913E-2</v>
      </c>
    </row>
    <row r="120" spans="2:15" ht="25.5">
      <c r="B120" s="8" t="s">
        <v>113</v>
      </c>
      <c r="C120" s="6">
        <v>2073.1</v>
      </c>
      <c r="D120" s="18">
        <v>1623.7</v>
      </c>
      <c r="E120" s="20">
        <f t="shared" si="78"/>
        <v>0.78322319232067927</v>
      </c>
      <c r="F120" s="23">
        <v>2213.1</v>
      </c>
      <c r="G120" s="7">
        <f t="shared" si="79"/>
        <v>140</v>
      </c>
      <c r="H120" s="52">
        <f t="shared" si="80"/>
        <v>6.7531715787950419E-2</v>
      </c>
      <c r="I120" s="23">
        <v>2073.1</v>
      </c>
      <c r="J120" s="26">
        <f t="shared" si="83"/>
        <v>-140</v>
      </c>
      <c r="K120" s="91">
        <f t="shared" si="84"/>
        <v>-6.3259680990465861E-2</v>
      </c>
      <c r="L120" s="23">
        <v>2233.1</v>
      </c>
      <c r="M120" s="7">
        <f t="shared" si="85"/>
        <v>160</v>
      </c>
      <c r="N120" s="53">
        <f t="shared" si="86"/>
        <v>7.7179103757657616E-2</v>
      </c>
    </row>
    <row r="121" spans="2:15" ht="38.25">
      <c r="B121" s="8" t="s">
        <v>114</v>
      </c>
      <c r="C121" s="6">
        <v>6072</v>
      </c>
      <c r="D121" s="18">
        <v>4416</v>
      </c>
      <c r="E121" s="20">
        <f t="shared" si="78"/>
        <v>0.72727272727272729</v>
      </c>
      <c r="F121" s="23">
        <v>5943.9</v>
      </c>
      <c r="G121" s="7">
        <f t="shared" si="79"/>
        <v>-128.10000000000036</v>
      </c>
      <c r="H121" s="52">
        <f t="shared" si="80"/>
        <v>-2.109683794466409E-2</v>
      </c>
      <c r="I121" s="23">
        <v>6283.5</v>
      </c>
      <c r="J121" s="26">
        <f t="shared" si="83"/>
        <v>339.60000000000036</v>
      </c>
      <c r="K121" s="91">
        <f t="shared" si="84"/>
        <v>5.7134204815020503E-2</v>
      </c>
      <c r="L121" s="23">
        <v>5763.5</v>
      </c>
      <c r="M121" s="7">
        <f t="shared" si="85"/>
        <v>-520</v>
      </c>
      <c r="N121" s="53">
        <f t="shared" si="86"/>
        <v>-8.2756425559003741E-2</v>
      </c>
    </row>
    <row r="122" spans="2:15" ht="51" hidden="1" outlineLevel="1">
      <c r="B122" s="5" t="s">
        <v>11</v>
      </c>
      <c r="C122" s="11">
        <v>5115.7</v>
      </c>
      <c r="D122" s="32">
        <v>4036.6</v>
      </c>
      <c r="E122" s="33">
        <f t="shared" si="78"/>
        <v>0.78906112555466501</v>
      </c>
      <c r="F122" s="24">
        <v>5447.2</v>
      </c>
      <c r="G122" s="9">
        <f t="shared" ref="G122:G124" si="87">F122-C122</f>
        <v>331.5</v>
      </c>
      <c r="H122" s="64">
        <f t="shared" ref="H122:H123" si="88">G122/C122</f>
        <v>6.4800516058408433E-2</v>
      </c>
      <c r="I122" s="24">
        <v>5647.2</v>
      </c>
      <c r="J122" s="27">
        <f t="shared" ref="J122:J123" si="89">I122-F122</f>
        <v>200</v>
      </c>
      <c r="K122" s="92">
        <f t="shared" ref="K122:K123" si="90">J122/F122</f>
        <v>3.6716111029519757E-2</v>
      </c>
      <c r="L122" s="24">
        <v>5127.2</v>
      </c>
      <c r="M122" s="9">
        <f t="shared" ref="M122:M123" si="91">L122-I122</f>
        <v>-520</v>
      </c>
      <c r="N122" s="59">
        <f t="shared" ref="N122:N123" si="92">M122/I122</f>
        <v>-9.2081031307550645E-2</v>
      </c>
    </row>
    <row r="123" spans="2:15" ht="25.5" hidden="1" outlineLevel="1">
      <c r="B123" s="5" t="s">
        <v>13</v>
      </c>
      <c r="C123" s="11">
        <v>956.3</v>
      </c>
      <c r="D123" s="32">
        <v>379.4</v>
      </c>
      <c r="E123" s="33">
        <f t="shared" si="78"/>
        <v>0.3967374254940918</v>
      </c>
      <c r="F123" s="24">
        <v>496.7</v>
      </c>
      <c r="G123" s="9">
        <f t="shared" si="87"/>
        <v>-459.59999999999997</v>
      </c>
      <c r="H123" s="64">
        <f t="shared" si="88"/>
        <v>-0.48060232144724457</v>
      </c>
      <c r="I123" s="24">
        <v>636.29999999999995</v>
      </c>
      <c r="J123" s="27">
        <f t="shared" si="89"/>
        <v>139.59999999999997</v>
      </c>
      <c r="K123" s="92">
        <f t="shared" si="90"/>
        <v>0.28105496275417752</v>
      </c>
      <c r="L123" s="24">
        <v>636.29999999999995</v>
      </c>
      <c r="M123" s="68">
        <f t="shared" si="91"/>
        <v>0</v>
      </c>
      <c r="N123" s="68">
        <f t="shared" si="92"/>
        <v>0</v>
      </c>
    </row>
    <row r="124" spans="2:15" s="34" customFormat="1" collapsed="1">
      <c r="B124" s="39" t="s">
        <v>115</v>
      </c>
      <c r="C124" s="48">
        <v>0</v>
      </c>
      <c r="D124" s="76">
        <v>0</v>
      </c>
      <c r="E124" s="77">
        <v>0</v>
      </c>
      <c r="F124" s="78">
        <v>0</v>
      </c>
      <c r="G124" s="46">
        <f t="shared" si="87"/>
        <v>0</v>
      </c>
      <c r="H124" s="79">
        <v>0</v>
      </c>
      <c r="I124" s="42">
        <v>17222.7</v>
      </c>
      <c r="J124" s="43">
        <f t="shared" si="83"/>
        <v>17222.7</v>
      </c>
      <c r="K124" s="57">
        <v>1</v>
      </c>
      <c r="L124" s="42">
        <v>34516.300000000003</v>
      </c>
      <c r="M124" s="43">
        <f t="shared" si="85"/>
        <v>17293.600000000002</v>
      </c>
      <c r="N124" s="58">
        <f t="shared" si="86"/>
        <v>1.0041166599894327</v>
      </c>
      <c r="O124" s="75"/>
    </row>
  </sheetData>
  <mergeCells count="13">
    <mergeCell ref="G6:H6"/>
    <mergeCell ref="J6:K6"/>
    <mergeCell ref="L1:N1"/>
    <mergeCell ref="K2:N2"/>
    <mergeCell ref="B4:N4"/>
    <mergeCell ref="M5:N5"/>
    <mergeCell ref="M6:N6"/>
    <mergeCell ref="B6:B7"/>
    <mergeCell ref="I6:I7"/>
    <mergeCell ref="L6:L7"/>
    <mergeCell ref="C6:C7"/>
    <mergeCell ref="D6:E6"/>
    <mergeCell ref="F6:F7"/>
  </mergeCells>
  <pageMargins left="0.51181102362204722" right="0.31496062992125984" top="0.74803149606299213" bottom="0.35433070866141736" header="0.31496062992125984" footer="0.31496062992125984"/>
  <pageSetup paperSize="9" scale="74" fitToHeight="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 (ведомствен) </vt:lpstr>
      <vt:lpstr>'Прил 1 (ведомствен)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2020-11-17T07:59:15Z</dcterms:modified>
</cp:coreProperties>
</file>